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1840" windowHeight="11280"/>
  </bookViews>
  <sheets>
    <sheet name="2.8" sheetId="2" r:id="rId1"/>
    <sheet name="Л12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Л12!#REF!</definedName>
    <definedName name="_Par114" localSheetId="1">Л12!#REF!</definedName>
    <definedName name="_Par115" localSheetId="1">Л12!#REF!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Л12!#REF!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1">Л12!$A$1:$G$365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5621"/>
</workbook>
</file>

<file path=xl/calcChain.xml><?xml version="1.0" encoding="utf-8"?>
<calcChain xmlns="http://schemas.openxmlformats.org/spreadsheetml/2006/main">
  <c r="D89" i="2" l="1"/>
  <c r="D86" i="2"/>
  <c r="D78" i="2"/>
  <c r="D76" i="2"/>
  <c r="D79" i="2" s="1"/>
  <c r="D80" i="2" s="1"/>
  <c r="D75" i="2"/>
  <c r="D68" i="2"/>
  <c r="D71" i="2" s="1"/>
  <c r="D67" i="2"/>
  <c r="D66" i="2"/>
  <c r="D60" i="2"/>
  <c r="D58" i="2"/>
  <c r="D41" i="2" s="1"/>
  <c r="D57" i="2"/>
  <c r="D56" i="2"/>
  <c r="D51" i="2"/>
  <c r="D46" i="2"/>
  <c r="D45" i="2"/>
  <c r="D38" i="2"/>
  <c r="D28" i="2"/>
  <c r="D16" i="2"/>
  <c r="D22" i="2" s="1"/>
  <c r="D14" i="2"/>
  <c r="D12" i="2"/>
  <c r="D11" i="2"/>
  <c r="D50" i="2" l="1"/>
  <c r="D61" i="2"/>
  <c r="D70" i="2"/>
  <c r="D25" i="2"/>
  <c r="D17" i="2"/>
  <c r="D90" i="2"/>
  <c r="D91" i="2" s="1"/>
  <c r="C339" i="1"/>
  <c r="G312" i="1"/>
  <c r="G311" i="1"/>
  <c r="G310" i="1"/>
  <c r="G306" i="1"/>
  <c r="G304" i="1"/>
  <c r="G303" i="1"/>
  <c r="G302" i="1"/>
  <c r="G300" i="1"/>
  <c r="G298" i="1"/>
  <c r="G297" i="1"/>
  <c r="G295" i="1"/>
  <c r="G293" i="1"/>
  <c r="G291" i="1"/>
  <c r="G289" i="1"/>
  <c r="G287" i="1"/>
  <c r="G285" i="1"/>
  <c r="G281" i="1"/>
  <c r="G270" i="1"/>
  <c r="G269" i="1"/>
  <c r="G268" i="1"/>
  <c r="G267" i="1"/>
  <c r="G265" i="1"/>
  <c r="G264" i="1"/>
  <c r="G263" i="1"/>
  <c r="G261" i="1"/>
  <c r="G260" i="1"/>
  <c r="G259" i="1"/>
  <c r="G257" i="1"/>
  <c r="G256" i="1"/>
  <c r="G255" i="1"/>
  <c r="G253" i="1"/>
  <c r="G252" i="1"/>
  <c r="G249" i="1"/>
  <c r="G248" i="1"/>
  <c r="G246" i="1"/>
  <c r="G245" i="1"/>
  <c r="G244" i="1"/>
  <c r="G238" i="1"/>
  <c r="G237" i="1"/>
  <c r="G236" i="1"/>
  <c r="G233" i="1"/>
  <c r="G232" i="1"/>
  <c r="G231" i="1"/>
  <c r="G230" i="1"/>
  <c r="G229" i="1"/>
  <c r="G228" i="1"/>
  <c r="G225" i="1"/>
  <c r="G224" i="1"/>
  <c r="G220" i="1"/>
  <c r="G216" i="1"/>
  <c r="G213" i="1"/>
  <c r="G199" i="1"/>
  <c r="G198" i="1"/>
  <c r="G197" i="1"/>
  <c r="G196" i="1"/>
  <c r="G195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4" i="1"/>
  <c r="G173" i="1"/>
  <c r="G172" i="1"/>
  <c r="G171" i="1"/>
  <c r="G170" i="1"/>
  <c r="G169" i="1"/>
  <c r="G168" i="1"/>
  <c r="G167" i="1"/>
  <c r="G164" i="1"/>
  <c r="G163" i="1"/>
  <c r="G162" i="1"/>
  <c r="G160" i="1"/>
  <c r="G159" i="1"/>
  <c r="G158" i="1"/>
  <c r="G157" i="1"/>
  <c r="G156" i="1"/>
  <c r="G155" i="1"/>
  <c r="G154" i="1"/>
  <c r="G153" i="1"/>
  <c r="G152" i="1"/>
  <c r="G150" i="1"/>
  <c r="G149" i="1"/>
  <c r="C146" i="1"/>
  <c r="D146" i="1"/>
  <c r="G146" i="1" s="1"/>
  <c r="G120" i="1"/>
  <c r="G119" i="1"/>
  <c r="D278" i="1"/>
  <c r="G94" i="1"/>
  <c r="G93" i="1"/>
  <c r="G92" i="1"/>
  <c r="G57" i="1"/>
  <c r="G34" i="1"/>
  <c r="G161" i="1" l="1"/>
  <c r="G175" i="1"/>
  <c r="G194" i="1"/>
  <c r="G219" i="1"/>
  <c r="G223" i="1"/>
  <c r="G239" i="1"/>
  <c r="G254" i="1"/>
  <c r="G262" i="1"/>
  <c r="G284" i="1"/>
  <c r="G286" i="1"/>
  <c r="G288" i="1"/>
  <c r="G290" i="1"/>
  <c r="G292" i="1"/>
  <c r="G294" i="1"/>
  <c r="G299" i="1"/>
  <c r="G301" i="1"/>
  <c r="G305" i="1"/>
  <c r="G109" i="1"/>
  <c r="G110" i="1"/>
  <c r="G144" i="1"/>
  <c r="G151" i="1"/>
  <c r="G165" i="1"/>
  <c r="G166" i="1"/>
  <c r="G235" i="1"/>
  <c r="G247" i="1"/>
  <c r="G258" i="1"/>
  <c r="G266" i="1"/>
  <c r="G309" i="1"/>
  <c r="D337" i="1"/>
  <c r="G340" i="1" l="1"/>
  <c r="D339" i="1"/>
  <c r="G339" i="1" s="1"/>
  <c r="G337" i="1"/>
</calcChain>
</file>

<file path=xl/sharedStrings.xml><?xml version="1.0" encoding="utf-8"?>
<sst xmlns="http://schemas.openxmlformats.org/spreadsheetml/2006/main" count="677" uniqueCount="333">
  <si>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</si>
  <si>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</si>
  <si>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</si>
  <si>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</si>
  <si>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</si>
  <si>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</si>
  <si>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</si>
  <si>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</si>
  <si>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</si>
  <si>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</si>
  <si>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</si>
  <si>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</si>
  <si>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</si>
  <si>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</si>
  <si>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</si>
  <si>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</si>
  <si>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</si>
  <si>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</si>
  <si>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</si>
  <si>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12 по ул. Лесная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</si>
  <si>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</si>
  <si>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</si>
  <si>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</si>
  <si>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</si>
  <si>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</si>
  <si>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13.06.2019 год (исполнение договора управления многоквартирным домом от 15.12.2016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</si>
  <si>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</si>
  <si>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</si>
  <si>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</si>
  <si>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2.  Работы, выполняемые в зданиях с подвалами</t>
  </si>
  <si>
    <t>Уборка подвальных помещений</t>
  </si>
  <si>
    <t>м2</t>
  </si>
  <si>
    <t xml:space="preserve">                 3.  Работы, выполняемые для надлежащего содержания стен</t>
  </si>
  <si>
    <t xml:space="preserve">100 м3 </t>
  </si>
  <si>
    <t>Замена номерного знака на МКД</t>
  </si>
  <si>
    <t>шт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</si>
  <si>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</si>
  <si>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</si>
  <si>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</si>
  <si>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Очистка кровли от снега при толщине снега до 20 см  и скалывание сосулек</t>
  </si>
  <si>
    <t>Осмотр деревянных конструкций крыш</t>
  </si>
  <si>
    <t>100 м2</t>
  </si>
  <si>
    <t>Уборка чердачного помещения</t>
  </si>
  <si>
    <t>Очистка козырьков от снега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</si>
  <si>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</si>
  <si>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</si>
  <si>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</si>
  <si>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</si>
  <si>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</si>
  <si>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</si>
  <si>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 xml:space="preserve">                 12.  Работы по ремонту придомового оборудования благоустройства</t>
  </si>
  <si>
    <t xml:space="preserve">Ремонт скамеек </t>
  </si>
  <si>
    <t>м.п.</t>
  </si>
  <si>
    <t xml:space="preserve">Ремонт песочниц 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</si>
  <si>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</si>
  <si>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</si>
  <si>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</si>
  <si>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</si>
  <si>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 xml:space="preserve">Обслуживание приборов учета тепловой энергии 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</si>
  <si>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</si>
  <si>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</si>
  <si>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</si>
  <si>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</si>
  <si>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</si>
  <si>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</si>
  <si>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</si>
  <si>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Ликвидация воздушных пробок в системе отопления в стояке</t>
  </si>
  <si>
    <t>1 стояк</t>
  </si>
  <si>
    <t>Осмотр и очистка грязевиков</t>
  </si>
  <si>
    <t xml:space="preserve">                 13.  Общие работы, выполняемые для надлежащего содержания систем  водоснабжения (холодного и горячего) и водоотведения</t>
  </si>
  <si>
    <t>Обслуживание приборов учета горячей воды</t>
  </si>
  <si>
    <t>Прочистка канализационного лежака</t>
  </si>
  <si>
    <t>м</t>
  </si>
  <si>
    <t>Смена  вентиля вводного на кран шаровый д.15 мм ГХВС</t>
  </si>
  <si>
    <t xml:space="preserve">Поверка приборов учета горячей воды 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</si>
  <si>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</si>
  <si>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</si>
  <si>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</si>
  <si>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</si>
  <si>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</si>
  <si>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Замена перегоревшей эл.лампы накаливания</t>
  </si>
  <si>
    <t>Ревизия щитов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</si>
  <si>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</si>
  <si>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</si>
  <si>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</si>
  <si>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 xml:space="preserve">                 17.  Работы по содержанию помещений, входящих в состав общего имущества</t>
  </si>
  <si>
    <t>Влажное подметание лестничных площадок и маршей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</si>
  <si>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</si>
  <si>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</si>
  <si>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</si>
  <si>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</si>
  <si>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</si>
  <si>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</si>
  <si>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</si>
  <si>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</si>
  <si>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</si>
  <si>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</si>
  <si>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</si>
  <si>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</si>
  <si>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</si>
  <si>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</si>
  <si>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</si>
  <si>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Снятие и установка оконных рам</t>
  </si>
  <si>
    <t>Снятие и установка металлических решеток на окнах</t>
  </si>
  <si>
    <t xml:space="preserve">            VI.  Уборка придомовой территории</t>
  </si>
  <si>
    <t xml:space="preserve">                 17.  Работы по содержанию придомовой территории в холодный период года</t>
  </si>
  <si>
    <t xml:space="preserve">                 18.  Работы по содержанию придомовой территории в теплый период года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</si>
  <si>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</si>
  <si>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</si>
  <si>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</si>
  <si>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</si>
  <si>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</si>
  <si>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за период с 14.06. по 31.12.2019 год (исполнение договора управления многоквартирным домом от 14.06.2019 г.)</t>
  </si>
  <si>
    <t>раз</t>
  </si>
  <si>
    <t xml:space="preserve">   Текущий ремонт:</t>
  </si>
  <si>
    <t xml:space="preserve">   Непредвиденные расходы:</t>
  </si>
  <si>
    <t xml:space="preserve"> 5. Управление МКД </t>
  </si>
  <si>
    <t>Затраты на управление МКД</t>
  </si>
  <si>
    <t xml:space="preserve"> 6. Аварийно-ремонтное обслуживание</t>
  </si>
  <si>
    <t xml:space="preserve">Обеспечение устранения аварий 
</t>
  </si>
  <si>
    <t>ИТОГО</t>
  </si>
  <si>
    <t>Управляющая организация - МП "ЖКХ"</t>
  </si>
  <si>
    <r>
      <t xml:space="preserve">2. Всего за период с </t>
    </r>
    <r>
      <rPr>
        <b/>
        <sz val="9"/>
        <rFont val="Times New Roman"/>
        <family val="1"/>
        <charset val="204"/>
      </rPr>
      <t>01.02.2019г. по 30.06.2019г</t>
    </r>
    <r>
      <rPr>
        <sz val="9"/>
        <rFont val="Times New Roman"/>
        <family val="1"/>
        <charset val="204"/>
      </rPr>
      <t>. выполнено работ (оказано услуг) на общую сумму</t>
    </r>
  </si>
  <si>
    <t>пятьсот шестьдесят шесть тысяч восемьдесят восемь рублей, 24 коп.</t>
  </si>
  <si>
    <t xml:space="preserve">     (прописью)</t>
  </si>
  <si>
    <t>3.  Работы (услуги) выполнены (оказаны) полностью, в установленные сроки, с надлежащим качеством.</t>
  </si>
  <si>
    <t>4.  Претензий по выполнению условий Договора Стороны друг к другу не имеют.</t>
  </si>
  <si>
    <t>Настоящий   Акт   составлен   в 2-х экземплярах, имеющих одинаковую юридическую силу, по одному для каждой из Сторон</t>
  </si>
  <si>
    <t>Подписи Сторон:</t>
  </si>
  <si>
    <t>Исполнитель - директор МП "ЖКХ"</t>
  </si>
  <si>
    <t>Петров Д.Ю.</t>
  </si>
  <si>
    <t>(должность, ФИО)</t>
  </si>
  <si>
    <t xml:space="preserve">    (подпись)</t>
  </si>
  <si>
    <t xml:space="preserve">Заказчик - Председатель МКД          </t>
  </si>
  <si>
    <t>Виноградова С.В.</t>
  </si>
  <si>
    <t>Примечания:</t>
  </si>
  <si>
    <t xml:space="preserve">&lt;1&gt; В соответствии с пунктом 4 части 8 статьи 161.1 Жилищного кодекса Российской Федерации (Собрание законодательства Российской Федерации, 2005, № 1, ст. 14; 2011, № 23, ст. 3263; 2014, № 30, ст. 4264; 2015, № 27, ст. 3967) председатель совета </t>
  </si>
  <si>
    <t>многоквартирного дома 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</si>
  <si>
    <t>&lt;2&gt; 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г. № 290.</t>
  </si>
  <si>
    <t>&lt;3&gt; Стоимость за единицу выполненной работы (оказанной услуги) по договору управления многоквартирным домом или договору оказания услуг по содержанию и (или) выполнению работ по ремонту общего имущества в многоквартирном доме.</t>
  </si>
  <si>
    <t>&lt;4&gt; Сметная стоимость за единицу выполненной работы по договору подряда по выполнению работ по ремонту общего имущества в многоквартирном доме.</t>
  </si>
  <si>
    <t>&lt;5&gt; В случае уклонения или отказа от подписи, невозвращения в течении 10 рабочих дней после подписи в адрес МП «ЖКХ» одного экземпляра акта сдачи-приемки выполненных УО работ уполномоченным собственниками помещений лицом без предоставления мотивированного письменного (предоставление доказательств факта невыполнения работ) отказа от его подписания, работы считаются выполненными УО в полном объеме и с надлежащим качеством и без наличия подписи лица уполномоченного собственниками МКД в акте.</t>
  </si>
  <si>
    <t>Установка  пружины</t>
  </si>
  <si>
    <t>Ремонт дверного полотна</t>
  </si>
  <si>
    <t>дв</t>
  </si>
  <si>
    <t xml:space="preserve">Укрепление решеток на окнах </t>
  </si>
  <si>
    <t xml:space="preserve">Установка навесного замка </t>
  </si>
  <si>
    <t>Снятие  пружины</t>
  </si>
  <si>
    <t>Прочистка фильтра ГВС</t>
  </si>
  <si>
    <t>Ремонт придомового оборудования</t>
  </si>
  <si>
    <t>Ремонт кровли с заменой шифера</t>
  </si>
  <si>
    <t>Утепление вентиляционной шахты</t>
  </si>
  <si>
    <t>Внутренняя отделка подъезда №4</t>
  </si>
  <si>
    <t>усл.ед.</t>
  </si>
  <si>
    <t>Внутренняя отделка тамбура №4</t>
  </si>
  <si>
    <t>Замена почтовых ящиков в подъезде №4</t>
  </si>
  <si>
    <t>шт.</t>
  </si>
  <si>
    <t xml:space="preserve">Утепление окон </t>
  </si>
  <si>
    <t xml:space="preserve">Установка розетки </t>
  </si>
  <si>
    <t>Ремонт перегородки в тамбуре под.№4</t>
  </si>
  <si>
    <t xml:space="preserve">Смена крана Маевского </t>
  </si>
  <si>
    <t xml:space="preserve"> 1. Несущие и ненесущие конструкции</t>
  </si>
  <si>
    <t xml:space="preserve">Раскрытие подвальных продухов </t>
  </si>
  <si>
    <t xml:space="preserve">Закрытие подвальных продухов </t>
  </si>
  <si>
    <t>Очистка кровли, козырьков над лоджиями от снега при толщине снега до 20 см  и скалывание сосулек</t>
  </si>
  <si>
    <t>Закрытие чердачных люков</t>
  </si>
  <si>
    <t>Укладка проступи резиновой</t>
  </si>
  <si>
    <t xml:space="preserve">Укладка резиновых ковриков </t>
  </si>
  <si>
    <t>Укрепление чердачных лестниц</t>
  </si>
  <si>
    <t>Очистка  козырьков  от снега</t>
  </si>
  <si>
    <t>Замена адресной таблички на МКД</t>
  </si>
  <si>
    <t>Изготовление и установка досок объявлений на подъезд</t>
  </si>
  <si>
    <t>Осмотр столярных изделий, оконных и дверных заполнений с устранением мелких неисправностей МОП</t>
  </si>
  <si>
    <t xml:space="preserve"> 2.1  Вентиляция</t>
  </si>
  <si>
    <t>Прочистка засоренных вентиляционных каналов</t>
  </si>
  <si>
    <t>1 м</t>
  </si>
  <si>
    <t xml:space="preserve"> 2.2 Сантехнические системы</t>
  </si>
  <si>
    <t>I. Общий плановый осмотр сантехнических систем: ГВС, ХВС, водоотведения</t>
  </si>
  <si>
    <t>Осмотр водопровода, канализации, горячего водоснабжения с заменой неисправной запорной арматуры</t>
  </si>
  <si>
    <t>I. Система ХВС</t>
  </si>
  <si>
    <t>Проверка исправности и работоспособности запорной арматуры ХВС (шаровых кранов) с заменой неисправной запорной арматуры</t>
  </si>
  <si>
    <t>Очистка сетчатого фильтра ХВС от грязи</t>
  </si>
  <si>
    <t>II. Система ГВС</t>
  </si>
  <si>
    <t>Проверка исправности и работоспособности запорной арматуры ГВС (шаровых кранов) с заменой неисправной запорной арматуры</t>
  </si>
  <si>
    <t>III. Канализация</t>
  </si>
  <si>
    <t>Прочистка канализационных трубопроводов от жировых отложений</t>
  </si>
  <si>
    <t>IV. Центральное отопление</t>
  </si>
  <si>
    <t>Проверка исправности и работоспособности запорной арматуры отопления (шаровых кранов)</t>
  </si>
  <si>
    <t xml:space="preserve">Осмотр системы центрального отопления мест общего пользования здания </t>
  </si>
  <si>
    <t>Общий плановый осмотр сантехнических систем</t>
  </si>
  <si>
    <t xml:space="preserve"> 1000 м2 подв и чердаков</t>
  </si>
  <si>
    <t>Осмотр ИТП  здания</t>
  </si>
  <si>
    <t>1000 м3 здания</t>
  </si>
  <si>
    <t xml:space="preserve">Пуск и регулировка системы отопления </t>
  </si>
  <si>
    <t>Прочистка грязевиков и фильтров</t>
  </si>
  <si>
    <t>Прочистка дроссельной шайбы</t>
  </si>
  <si>
    <t>V. Приборы учета (ОПУ)</t>
  </si>
  <si>
    <t>Поверка приборов учета тепловой энергии</t>
  </si>
  <si>
    <t>Поверка приборов учета горячей воды</t>
  </si>
  <si>
    <t>Поверка приборов учета холодной воды</t>
  </si>
  <si>
    <t xml:space="preserve"> 2.2.3 Электрооборудование</t>
  </si>
  <si>
    <t>Замена перегоревшей эл.лампы ЛБ20</t>
  </si>
  <si>
    <t>Замена перегоревшей эл.лампы ЛБ40</t>
  </si>
  <si>
    <t>Замена ламп ДРЛ-250</t>
  </si>
  <si>
    <t>Замена стартеров</t>
  </si>
  <si>
    <t>Ремонт щитов</t>
  </si>
  <si>
    <t xml:space="preserve">Ревизия ВРУ </t>
  </si>
  <si>
    <t xml:space="preserve">Мелкий ремонт электропроводки </t>
  </si>
  <si>
    <t xml:space="preserve">м </t>
  </si>
  <si>
    <t>Замена эл.лампы на светодиодные лампы</t>
  </si>
  <si>
    <t xml:space="preserve"> 3. Лестничные клетки</t>
  </si>
  <si>
    <t>Влажное подметание лестничных площадок и маршей 2-х нижних этажей</t>
  </si>
  <si>
    <t>Влажное подметание лестничных площадок и маршей свыше 2-го этажа</t>
  </si>
  <si>
    <t>Мытье лестничных площадок и маршей 2-х нижних этажей</t>
  </si>
  <si>
    <t>Мытье лестничных площадок и маршей свыше  2-го этажа</t>
  </si>
  <si>
    <t>Влажная протирка стен, дверей, чердачных лестниц, почтовых ящиков, шкафов электросчетчиков и слаботочных устройств</t>
  </si>
  <si>
    <t xml:space="preserve">Влажная протирка отопительных приборов и подоконников </t>
  </si>
  <si>
    <t>Влажная протирка перил лестниц</t>
  </si>
  <si>
    <t>Мытье окон, оконных решеток</t>
  </si>
  <si>
    <t>Уборка в зимнее время</t>
  </si>
  <si>
    <t>Очистка территории от снега</t>
  </si>
  <si>
    <t>Очистка территории от уплотненного снега</t>
  </si>
  <si>
    <t xml:space="preserve">Подметание территории в дни без снегопада </t>
  </si>
  <si>
    <t>Посыпка территории противогололедными материалами</t>
  </si>
  <si>
    <t>Транспортировка песка от места складирования до места посыпки</t>
  </si>
  <si>
    <t>м3</t>
  </si>
  <si>
    <t>Уборка отмосток</t>
  </si>
  <si>
    <t>Очистка территории от наледи и льда</t>
  </si>
  <si>
    <t>Очистка площадок перед входом в подъезд от снега</t>
  </si>
  <si>
    <t>Подметание площадок перед входом в подъезд</t>
  </si>
  <si>
    <t>Уборка территории от случайного мусора</t>
  </si>
  <si>
    <t>Очистка урн от мусора</t>
  </si>
  <si>
    <t>Механизированная уборка территории</t>
  </si>
  <si>
    <t>Уборка в летнее время</t>
  </si>
  <si>
    <t>Подметание территории</t>
  </si>
  <si>
    <t>Уборка отмосток, лотка</t>
  </si>
  <si>
    <t xml:space="preserve">Уборка газонов </t>
  </si>
  <si>
    <t>Уборка газонов в период осыпания листвы и таяния снега</t>
  </si>
  <si>
    <t>Скашивание газонов газонокосилкой</t>
  </si>
  <si>
    <t>Сгребание и относка скошенной травы</t>
  </si>
  <si>
    <t xml:space="preserve"> 4.4 Благоустройство</t>
  </si>
  <si>
    <t>Содержание МАФ</t>
  </si>
  <si>
    <t xml:space="preserve">Завоз песка в песочницы      </t>
  </si>
  <si>
    <t>Подметание свежевыпавшего снега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</si>
  <si>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</si>
  <si>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</si>
  <si>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</si>
  <si>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</si>
  <si>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</si>
  <si>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Очистка от мусора урн, установленных возле подъездов</t>
  </si>
  <si>
    <t>Уборка крыльца и площадки перед входом в подъезд</t>
  </si>
  <si>
    <t>Сметание снега со ступеней и площадок</t>
  </si>
  <si>
    <t>Очистка приямков</t>
  </si>
  <si>
    <t>приямок</t>
  </si>
  <si>
    <t>Погрузка мусора на автотранспорт вручную</t>
  </si>
  <si>
    <t>Подметание территории с усовершенственным покрытием</t>
  </si>
  <si>
    <t>Уборка и выкашивание газонов</t>
  </si>
  <si>
    <t>Уборка газонов от листьев, сучьев, мусора при засоренности сильной</t>
  </si>
  <si>
    <t>Подметание  площадок перед входом в подъезд</t>
  </si>
  <si>
    <t xml:space="preserve">Приложение 1    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</si>
  <si>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</si>
  <si>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</si>
  <si>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</si>
  <si>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</si>
  <si>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</si>
  <si>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</si>
  <si>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</si>
  <si>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</si>
  <si>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</si>
  <si>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</si>
  <si>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</si>
  <si>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</si>
  <si>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</si>
  <si>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</si>
  <si>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</si>
  <si>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</si>
  <si>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</si>
  <si>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</si>
  <si>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</si>
  <si>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</si>
  <si>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</si>
  <si>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</si>
  <si>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</si>
  <si>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</si>
  <si>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</si>
  <si>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</si>
  <si>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</si>
  <si>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</si>
  <si>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</si>
  <si>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</si>
  <si>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</si>
  <si>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</si>
  <si>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</si>
  <si>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</si>
  <si>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</si>
  <si>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</si>
  <si>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</si>
  <si>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</si>
  <si>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</si>
  <si>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</si>
  <si>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</si>
  <si>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</si>
  <si>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</si>
  <si>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</si>
  <si>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</si>
  <si>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</si>
  <si>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</si>
  <si>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</si>
  <si>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</si>
  <si>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 *</t>
  </si>
  <si>
    <t>нат. показ.</t>
  </si>
  <si>
    <t>Начислено потребителям *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</si>
  <si>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</si>
  <si>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</si>
  <si>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</si>
  <si>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</si>
  <si>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</si>
  <si>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</si>
  <si>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</si>
  <si>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</si>
  <si>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Общий объем потребления</t>
  </si>
  <si>
    <t>Начислено потребителям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</si>
  <si>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</si>
  <si>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</si>
  <si>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</si>
  <si>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</si>
  <si>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</si>
  <si>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</si>
  <si>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</si>
  <si>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</si>
  <si>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</si>
  <si>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</si>
  <si>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Примечание: * - с учетом корректировки размера платы за коммунальную услугу по отоплению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</si>
</sst>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0.000"/>
    <numFmt numFmtId="165" formatCode="0.0"/>
    <numFmt numFmtId="166" formatCode="0.0000"/>
    <numFmt numFmtId="167" formatCode="#,##0.00&quot;р.&quot;"/>
    <numFmt numFmtId="168" formatCode="\$#.00"/>
    <numFmt numFmtId="169" formatCode="#."/>
    <numFmt numFmtId="170" formatCode="%#.00"/>
    <numFmt numFmtId="171" formatCode="#\,##0.00"/>
    <numFmt numFmtId="172" formatCode="#.00"/>
  </numFmts>
  <fonts count="7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u/>
      <sz val="9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C0000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9"/>
      <color rgb="FFFF0000"/>
      <name val="Arial"/>
      <family val="2"/>
      <charset val="204"/>
    </font>
    <font>
      <b/>
      <sz val="9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4">
    <xf numFmtId="0" fontId="0" fillId="0" borderId="0"/>
    <xf numFmtId="0" fontId="1" fillId="0" borderId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168" fontId="29" fillId="0" borderId="0">
      <protection locked="0"/>
    </xf>
    <xf numFmtId="169" fontId="29" fillId="0" borderId="10">
      <protection locked="0"/>
    </xf>
    <xf numFmtId="168" fontId="30" fillId="0" borderId="0">
      <protection locked="0"/>
    </xf>
    <xf numFmtId="169" fontId="30" fillId="0" borderId="11">
      <protection locked="0"/>
    </xf>
    <xf numFmtId="170" fontId="29" fillId="0" borderId="0">
      <protection locked="0"/>
    </xf>
    <xf numFmtId="171" fontId="29" fillId="0" borderId="0">
      <protection locked="0"/>
    </xf>
    <xf numFmtId="170" fontId="30" fillId="0" borderId="0">
      <protection locked="0"/>
    </xf>
    <xf numFmtId="171" fontId="30" fillId="0" borderId="0">
      <protection locked="0"/>
    </xf>
    <xf numFmtId="172" fontId="29" fillId="0" borderId="0">
      <protection locked="0"/>
    </xf>
    <xf numFmtId="169" fontId="31" fillId="0" borderId="0">
      <protection locked="0"/>
    </xf>
    <xf numFmtId="169" fontId="31" fillId="0" borderId="0">
      <protection locked="0"/>
    </xf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9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4" fillId="0" borderId="0" applyNumberFormat="0" applyFill="0" applyBorder="0" applyProtection="0">
      <alignment horizontal="left" vertical="top" wrapText="1"/>
    </xf>
    <xf numFmtId="0" fontId="35" fillId="17" borderId="0" applyNumberFormat="0" applyBorder="0" applyProtection="0">
      <alignment horizontal="left" vertical="top" wrapText="1"/>
    </xf>
    <xf numFmtId="0" fontId="35" fillId="18" borderId="0" applyNumberFormat="0" applyBorder="0" applyProtection="0">
      <alignment horizontal="left" vertical="top" wrapText="1"/>
    </xf>
    <xf numFmtId="0" fontId="34" fillId="19" borderId="0" applyNumberFormat="0" applyBorder="0" applyProtection="0">
      <alignment horizontal="left" vertical="top" wrapText="1"/>
    </xf>
    <xf numFmtId="0" fontId="36" fillId="20" borderId="0" applyNumberFormat="0" applyBorder="0" applyProtection="0">
      <alignment horizontal="left" vertical="top" wrapText="1"/>
    </xf>
    <xf numFmtId="0" fontId="37" fillId="21" borderId="0" applyNumberFormat="0" applyBorder="0" applyProtection="0">
      <alignment horizontal="left" vertical="top" wrapText="1"/>
    </xf>
    <xf numFmtId="0" fontId="11" fillId="0" borderId="0"/>
    <xf numFmtId="0" fontId="38" fillId="0" borderId="0" applyNumberFormat="0" applyFill="0" applyBorder="0" applyProtection="0">
      <alignment horizontal="left" vertical="top" wrapText="1"/>
    </xf>
    <xf numFmtId="0" fontId="39" fillId="22" borderId="0" applyNumberFormat="0" applyBorder="0" applyProtection="0">
      <alignment horizontal="left" vertical="top" wrapText="1"/>
    </xf>
    <xf numFmtId="0" fontId="40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2" fillId="0" borderId="0" applyNumberFormat="0" applyFill="0" applyBorder="0" applyProtection="0">
      <alignment horizontal="left" vertical="top" wrapText="1"/>
    </xf>
    <xf numFmtId="0" fontId="43" fillId="23" borderId="0" applyNumberFormat="0" applyBorder="0" applyProtection="0">
      <alignment horizontal="left" vertical="top" wrapText="1"/>
    </xf>
    <xf numFmtId="0" fontId="44" fillId="23" borderId="12" applyNumberFormat="0" applyProtection="0">
      <alignment horizontal="left" vertical="top" wrapText="1"/>
    </xf>
    <xf numFmtId="0" fontId="45" fillId="0" borderId="0">
      <alignment horizontal="left" vertical="top"/>
    </xf>
    <xf numFmtId="0" fontId="45" fillId="0" borderId="0">
      <alignment horizontal="left" vertical="top"/>
    </xf>
    <xf numFmtId="0" fontId="45" fillId="0" borderId="0">
      <alignment horizontal="center" vertical="top"/>
    </xf>
    <xf numFmtId="0" fontId="42" fillId="0" borderId="0" applyNumberFormat="0" applyFill="0" applyBorder="0" applyProtection="0">
      <alignment horizontal="left" vertical="top" wrapText="1"/>
    </xf>
    <xf numFmtId="0" fontId="42" fillId="0" borderId="0" applyNumberFormat="0" applyFill="0" applyBorder="0" applyProtection="0">
      <alignment horizontal="left" vertical="top" wrapText="1"/>
    </xf>
    <xf numFmtId="0" fontId="36" fillId="0" borderId="0" applyNumberFormat="0" applyFill="0" applyBorder="0" applyProtection="0">
      <alignment horizontal="left" vertical="top" wrapText="1"/>
    </xf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27" borderId="0" applyNumberFormat="0" applyBorder="0" applyAlignment="0" applyProtection="0"/>
    <xf numFmtId="0" fontId="46" fillId="8" borderId="12" applyNumberFormat="0" applyAlignment="0" applyProtection="0"/>
    <xf numFmtId="0" fontId="47" fillId="28" borderId="13" applyNumberFormat="0" applyAlignment="0" applyProtection="0"/>
    <xf numFmtId="0" fontId="48" fillId="28" borderId="12" applyNumberFormat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14" applyNumberFormat="0" applyFill="0" applyAlignment="0" applyProtection="0"/>
    <xf numFmtId="0" fontId="51" fillId="0" borderId="15" applyNumberFormat="0" applyFill="0" applyAlignment="0" applyProtection="0"/>
    <xf numFmtId="0" fontId="52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17" applyNumberFormat="0" applyFill="0" applyAlignment="0" applyProtection="0"/>
    <xf numFmtId="0" fontId="54" fillId="29" borderId="18" applyNumberFormat="0" applyAlignment="0" applyProtection="0"/>
    <xf numFmtId="0" fontId="55" fillId="0" borderId="0" applyNumberFormat="0" applyFill="0" applyBorder="0" applyAlignment="0" applyProtection="0"/>
    <xf numFmtId="0" fontId="56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57" fillId="0" borderId="0"/>
    <xf numFmtId="0" fontId="58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42" fillId="0" borderId="0">
      <alignment horizontal="left" vertical="top" wrapText="1"/>
    </xf>
    <xf numFmtId="0" fontId="59" fillId="4" borderId="0" applyNumberFormat="0" applyBorder="0" applyAlignment="0" applyProtection="0"/>
    <xf numFmtId="0" fontId="60" fillId="0" borderId="0" applyNumberFormat="0" applyFill="0" applyBorder="0" applyAlignment="0" applyProtection="0"/>
    <xf numFmtId="0" fontId="1" fillId="31" borderId="19" applyNumberFormat="0" applyFont="0" applyAlignment="0" applyProtection="0"/>
    <xf numFmtId="0" fontId="61" fillId="0" borderId="20" applyNumberFormat="0" applyFill="0" applyAlignment="0" applyProtection="0"/>
    <xf numFmtId="0" fontId="62" fillId="0" borderId="0"/>
    <xf numFmtId="0" fontId="63" fillId="0" borderId="0" applyNumberFormat="0" applyFill="0" applyBorder="0" applyAlignment="0" applyProtection="0"/>
    <xf numFmtId="43" fontId="64" fillId="0" borderId="0" applyFont="0" applyFill="0" applyBorder="0" applyAlignment="0" applyProtection="0"/>
    <xf numFmtId="0" fontId="65" fillId="5" borderId="0" applyNumberFormat="0" applyBorder="0" applyAlignment="0" applyProtection="0"/>
  </cellStyleXfs>
  <cellXfs count="163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horizontal="center" vertical="center"/>
    </xf>
    <xf numFmtId="0" fontId="3" fillId="0" borderId="0" xfId="2" applyFont="1"/>
    <xf numFmtId="0" fontId="4" fillId="0" borderId="0" xfId="2" applyFont="1" applyAlignment="1">
      <alignment horizontal="center" vertical="center"/>
    </xf>
    <xf numFmtId="0" fontId="4" fillId="0" borderId="0" xfId="1" applyFont="1"/>
    <xf numFmtId="0" fontId="4" fillId="0" borderId="0" xfId="1" applyFont="1" applyFill="1" applyAlignment="1">
      <alignment vertical="center"/>
    </xf>
    <xf numFmtId="0" fontId="1" fillId="0" borderId="0" xfId="1" applyFont="1" applyFill="1"/>
    <xf numFmtId="0" fontId="7" fillId="0" borderId="0" xfId="1" applyFont="1" applyFill="1" applyBorder="1" applyAlignment="1">
      <alignment vertical="center"/>
    </xf>
    <xf numFmtId="0" fontId="3" fillId="0" borderId="0" xfId="1" applyFont="1" applyFill="1"/>
    <xf numFmtId="0" fontId="1" fillId="0" borderId="0" xfId="2"/>
    <xf numFmtId="0" fontId="9" fillId="0" borderId="0" xfId="1" applyFont="1" applyFill="1" applyAlignment="1">
      <alignment horizontal="center" vertical="center"/>
    </xf>
    <xf numFmtId="0" fontId="10" fillId="0" borderId="0" xfId="1" applyFont="1" applyFill="1"/>
    <xf numFmtId="0" fontId="7" fillId="0" borderId="0" xfId="1" applyFont="1" applyBorder="1" applyAlignment="1">
      <alignment horizontal="left" vertical="center"/>
    </xf>
    <xf numFmtId="0" fontId="1" fillId="0" borderId="0" xfId="1" applyFont="1"/>
    <xf numFmtId="0" fontId="3" fillId="0" borderId="0" xfId="1" applyFont="1" applyBorder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" fillId="0" borderId="0" xfId="1" applyBorder="1"/>
    <xf numFmtId="0" fontId="18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1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2" fontId="21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/>
    </xf>
    <xf numFmtId="1" fontId="22" fillId="0" borderId="1" xfId="1" applyNumberFormat="1" applyFont="1" applyBorder="1" applyAlignment="1">
      <alignment horizontal="center" vertical="center"/>
    </xf>
    <xf numFmtId="49" fontId="19" fillId="0" borderId="1" xfId="1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3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center"/>
    </xf>
    <xf numFmtId="2" fontId="21" fillId="2" borderId="1" xfId="1" applyNumberFormat="1" applyFont="1" applyFill="1" applyBorder="1" applyAlignment="1">
      <alignment horizontal="center" vertical="center"/>
    </xf>
    <xf numFmtId="0" fontId="24" fillId="0" borderId="1" xfId="1" applyFont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2" fontId="21" fillId="0" borderId="1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/>
    </xf>
    <xf numFmtId="0" fontId="17" fillId="0" borderId="1" xfId="0" applyFont="1" applyBorder="1" applyAlignment="1">
      <alignment vertical="top" wrapText="1"/>
    </xf>
    <xf numFmtId="1" fontId="4" fillId="0" borderId="1" xfId="1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1" fontId="4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>
      <alignment horizontal="left" vertical="center"/>
    </xf>
    <xf numFmtId="1" fontId="21" fillId="0" borderId="1" xfId="1" applyNumberFormat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 wrapText="1"/>
    </xf>
    <xf numFmtId="0" fontId="4" fillId="0" borderId="1" xfId="3" applyFont="1" applyFill="1" applyBorder="1" applyAlignment="1">
      <alignment vertical="center" wrapText="1"/>
    </xf>
    <xf numFmtId="164" fontId="4" fillId="0" borderId="1" xfId="3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vertical="top" wrapText="1"/>
    </xf>
    <xf numFmtId="1" fontId="4" fillId="0" borderId="1" xfId="3" applyNumberFormat="1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vertical="center" wrapText="1"/>
    </xf>
    <xf numFmtId="2" fontId="4" fillId="0" borderId="0" xfId="1" applyNumberFormat="1" applyFont="1" applyBorder="1" applyAlignment="1">
      <alignment horizontal="right"/>
    </xf>
    <xf numFmtId="0" fontId="4" fillId="0" borderId="0" xfId="1" applyFont="1" applyBorder="1"/>
    <xf numFmtId="0" fontId="4" fillId="0" borderId="0" xfId="1" applyFont="1" applyBorder="1" applyAlignment="1">
      <alignment horizontal="center" vertical="center"/>
    </xf>
    <xf numFmtId="166" fontId="4" fillId="0" borderId="1" xfId="3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4" fillId="0" borderId="1" xfId="3" applyNumberFormat="1" applyFont="1" applyFill="1" applyBorder="1" applyAlignment="1">
      <alignment horizontal="center" vertical="center"/>
    </xf>
    <xf numFmtId="0" fontId="4" fillId="0" borderId="0" xfId="1" applyFont="1" applyFill="1" applyBorder="1"/>
    <xf numFmtId="0" fontId="22" fillId="0" borderId="1" xfId="3" applyFont="1" applyFill="1" applyBorder="1" applyAlignment="1">
      <alignment vertical="center" wrapText="1"/>
    </xf>
    <xf numFmtId="0" fontId="22" fillId="0" borderId="1" xfId="1" applyFont="1" applyBorder="1" applyAlignment="1">
      <alignment horizontal="center" vertical="center" wrapText="1"/>
    </xf>
    <xf numFmtId="1" fontId="22" fillId="0" borderId="1" xfId="3" applyNumberFormat="1" applyFont="1" applyFill="1" applyBorder="1" applyAlignment="1">
      <alignment horizontal="center" vertical="center"/>
    </xf>
    <xf numFmtId="0" fontId="22" fillId="0" borderId="1" xfId="3" applyFont="1" applyFill="1" applyBorder="1" applyAlignment="1">
      <alignment horizontal="center" vertical="center" wrapText="1"/>
    </xf>
    <xf numFmtId="4" fontId="22" fillId="0" borderId="1" xfId="3" applyNumberFormat="1" applyFont="1" applyFill="1" applyBorder="1" applyAlignment="1">
      <alignment horizontal="center" vertical="center"/>
    </xf>
    <xf numFmtId="0" fontId="22" fillId="0" borderId="0" xfId="1" applyFont="1" applyBorder="1"/>
    <xf numFmtId="0" fontId="26" fillId="0" borderId="1" xfId="3" applyFont="1" applyFill="1" applyBorder="1" applyAlignment="1">
      <alignment vertical="center" wrapText="1"/>
    </xf>
    <xf numFmtId="0" fontId="22" fillId="0" borderId="1" xfId="1" applyFont="1" applyBorder="1" applyAlignment="1">
      <alignment horizontal="center" vertical="center"/>
    </xf>
    <xf numFmtId="2" fontId="22" fillId="0" borderId="1" xfId="3" applyNumberFormat="1" applyFont="1" applyFill="1" applyBorder="1" applyAlignment="1">
      <alignment horizontal="center" vertical="center"/>
    </xf>
    <xf numFmtId="0" fontId="25" fillId="0" borderId="0" xfId="1" applyFont="1"/>
    <xf numFmtId="4" fontId="4" fillId="0" borderId="1" xfId="1" applyNumberFormat="1" applyFont="1" applyFill="1" applyBorder="1" applyAlignment="1">
      <alignment horizontal="center" vertical="center" wrapText="1"/>
    </xf>
    <xf numFmtId="2" fontId="22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wrapText="1"/>
    </xf>
    <xf numFmtId="4" fontId="4" fillId="0" borderId="1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wrapText="1"/>
    </xf>
    <xf numFmtId="4" fontId="4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3" fillId="0" borderId="0" xfId="1" applyFont="1" applyBorder="1" applyAlignment="1">
      <alignment horizontal="center" vertical="center"/>
    </xf>
    <xf numFmtId="0" fontId="19" fillId="0" borderId="8" xfId="1" applyFont="1" applyBorder="1" applyAlignment="1">
      <alignment vertical="center"/>
    </xf>
    <xf numFmtId="0" fontId="3" fillId="0" borderId="8" xfId="1" applyFont="1" applyBorder="1"/>
    <xf numFmtId="0" fontId="23" fillId="0" borderId="0" xfId="1" applyFont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1" fillId="0" borderId="8" xfId="1" applyFont="1" applyBorder="1"/>
    <xf numFmtId="0" fontId="5" fillId="0" borderId="8" xfId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3" fillId="0" borderId="0" xfId="2" applyFont="1" applyFill="1"/>
    <xf numFmtId="0" fontId="4" fillId="0" borderId="0" xfId="2" applyFont="1" applyFill="1" applyAlignment="1">
      <alignment horizontal="right" vertical="center"/>
    </xf>
    <xf numFmtId="0" fontId="9" fillId="0" borderId="0" xfId="1" applyFont="1" applyFill="1" applyAlignment="1">
      <alignment vertical="center"/>
    </xf>
    <xf numFmtId="0" fontId="1" fillId="0" borderId="0" xfId="1" applyFill="1" applyBorder="1"/>
    <xf numFmtId="0" fontId="19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4" fontId="22" fillId="0" borderId="1" xfId="1" applyNumberFormat="1" applyFont="1" applyFill="1" applyBorder="1" applyAlignment="1">
      <alignment horizontal="center" vertical="center" wrapText="1"/>
    </xf>
    <xf numFmtId="2" fontId="22" fillId="0" borderId="1" xfId="1" applyNumberFormat="1" applyFont="1" applyFill="1" applyBorder="1" applyAlignment="1">
      <alignment horizontal="center" vertical="center"/>
    </xf>
    <xf numFmtId="4" fontId="19" fillId="0" borderId="1" xfId="1" applyNumberFormat="1" applyFont="1" applyFill="1" applyBorder="1" applyAlignment="1">
      <alignment horizontal="center" vertical="center"/>
    </xf>
    <xf numFmtId="4" fontId="19" fillId="0" borderId="0" xfId="1" applyNumberFormat="1" applyFont="1" applyFill="1" applyBorder="1" applyAlignment="1">
      <alignment horizontal="center" vertical="center"/>
    </xf>
    <xf numFmtId="167" fontId="27" fillId="0" borderId="0" xfId="0" applyNumberFormat="1" applyFont="1" applyFill="1" applyAlignment="1">
      <alignment horizontal="right" vertical="center"/>
    </xf>
    <xf numFmtId="2" fontId="23" fillId="0" borderId="0" xfId="1" applyNumberFormat="1" applyFont="1" applyFill="1" applyBorder="1" applyAlignment="1">
      <alignment horizontal="center" vertical="center"/>
    </xf>
    <xf numFmtId="0" fontId="1" fillId="0" borderId="0" xfId="1" applyFill="1"/>
    <xf numFmtId="0" fontId="28" fillId="0" borderId="0" xfId="0" applyFont="1" applyAlignment="1">
      <alignment horizontal="right"/>
    </xf>
    <xf numFmtId="167" fontId="68" fillId="0" borderId="0" xfId="0" applyNumberFormat="1" applyFont="1" applyFill="1" applyBorder="1" applyAlignment="1">
      <alignment horizontal="right" vertical="center"/>
    </xf>
    <xf numFmtId="0" fontId="67" fillId="0" borderId="0" xfId="0" applyFont="1" applyFill="1"/>
    <xf numFmtId="0" fontId="68" fillId="0" borderId="1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vertical="center" wrapText="1"/>
    </xf>
    <xf numFmtId="0" fontId="67" fillId="0" borderId="1" xfId="0" applyFont="1" applyFill="1" applyBorder="1" applyAlignment="1">
      <alignment horizontal="center"/>
    </xf>
    <xf numFmtId="14" fontId="69" fillId="0" borderId="1" xfId="0" applyNumberFormat="1" applyFont="1" applyFill="1" applyBorder="1" applyAlignment="1">
      <alignment horizontal="center"/>
    </xf>
    <xf numFmtId="0" fontId="67" fillId="0" borderId="1" xfId="0" applyFont="1" applyFill="1" applyBorder="1"/>
    <xf numFmtId="0" fontId="69" fillId="0" borderId="1" xfId="0" applyFont="1" applyFill="1" applyBorder="1" applyAlignment="1">
      <alignment horizontal="center"/>
    </xf>
    <xf numFmtId="0" fontId="69" fillId="0" borderId="1" xfId="0" applyFont="1" applyFill="1" applyBorder="1"/>
    <xf numFmtId="4" fontId="69" fillId="0" borderId="1" xfId="0" applyNumberFormat="1" applyFont="1" applyFill="1" applyBorder="1" applyAlignment="1">
      <alignment horizontal="center"/>
    </xf>
    <xf numFmtId="0" fontId="68" fillId="0" borderId="1" xfId="0" applyFont="1" applyFill="1" applyBorder="1" applyAlignment="1">
      <alignment vertical="top" wrapText="1"/>
    </xf>
    <xf numFmtId="0" fontId="68" fillId="0" borderId="1" xfId="0" applyFont="1" applyFill="1" applyBorder="1" applyAlignment="1">
      <alignment horizontal="justify" vertical="center" wrapText="1"/>
    </xf>
    <xf numFmtId="49" fontId="68" fillId="0" borderId="1" xfId="0" applyNumberFormat="1" applyFont="1" applyFill="1" applyBorder="1" applyAlignment="1">
      <alignment horizontal="justify" vertical="center" wrapText="1"/>
    </xf>
    <xf numFmtId="3" fontId="69" fillId="0" borderId="1" xfId="0" applyNumberFormat="1" applyFont="1" applyFill="1" applyBorder="1" applyAlignment="1">
      <alignment horizontal="center"/>
    </xf>
    <xf numFmtId="0" fontId="70" fillId="0" borderId="1" xfId="0" applyFont="1" applyFill="1" applyBorder="1" applyAlignment="1">
      <alignment wrapText="1"/>
    </xf>
    <xf numFmtId="0" fontId="69" fillId="0" borderId="1" xfId="0" applyFont="1" applyFill="1" applyBorder="1" applyAlignment="1">
      <alignment vertical="top"/>
    </xf>
    <xf numFmtId="4" fontId="70" fillId="0" borderId="1" xfId="0" applyNumberFormat="1" applyFont="1" applyFill="1" applyBorder="1" applyAlignment="1">
      <alignment wrapText="1"/>
    </xf>
    <xf numFmtId="4" fontId="70" fillId="0" borderId="1" xfId="0" applyNumberFormat="1" applyFont="1" applyFill="1" applyBorder="1"/>
    <xf numFmtId="4" fontId="69" fillId="0" borderId="1" xfId="0" applyNumberFormat="1" applyFont="1" applyFill="1" applyBorder="1" applyAlignment="1">
      <alignment horizontal="center" vertical="center"/>
    </xf>
    <xf numFmtId="167" fontId="68" fillId="0" borderId="1" xfId="0" applyNumberFormat="1" applyFont="1" applyFill="1" applyBorder="1" applyAlignment="1">
      <alignment horizontal="center" vertical="center" wrapText="1"/>
    </xf>
    <xf numFmtId="0" fontId="69" fillId="0" borderId="0" xfId="0" applyFont="1" applyFill="1"/>
    <xf numFmtId="0" fontId="70" fillId="0" borderId="1" xfId="0" applyFont="1" applyFill="1" applyBorder="1" applyAlignment="1">
      <alignment horizontal="center" wrapText="1"/>
    </xf>
    <xf numFmtId="0" fontId="6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68" fillId="0" borderId="2" xfId="0" applyFont="1" applyFill="1" applyBorder="1" applyAlignment="1">
      <alignment horizontal="left" vertical="center" wrapText="1"/>
    </xf>
    <xf numFmtId="0" fontId="68" fillId="0" borderId="3" xfId="0" applyFont="1" applyFill="1" applyBorder="1" applyAlignment="1">
      <alignment horizontal="left" vertical="center" wrapText="1"/>
    </xf>
    <xf numFmtId="0" fontId="68" fillId="0" borderId="4" xfId="0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justify" vertical="center" wrapText="1"/>
    </xf>
    <xf numFmtId="0" fontId="2" fillId="0" borderId="0" xfId="1" applyFont="1" applyAlignment="1">
      <alignment horizontal="right" vertical="center" wrapText="1"/>
    </xf>
    <xf numFmtId="0" fontId="4" fillId="0" borderId="0" xfId="1" applyFont="1" applyAlignment="1">
      <alignment horizontal="center" vertical="center"/>
    </xf>
    <xf numFmtId="0" fontId="4" fillId="0" borderId="0" xfId="3" applyFont="1" applyAlignment="1">
      <alignment horizontal="left" vertical="center" wrapText="1"/>
    </xf>
    <xf numFmtId="4" fontId="4" fillId="0" borderId="5" xfId="1" applyNumberFormat="1" applyFont="1" applyFill="1" applyBorder="1" applyAlignment="1">
      <alignment horizontal="center" vertical="center" wrapText="1"/>
    </xf>
    <xf numFmtId="4" fontId="4" fillId="0" borderId="6" xfId="1" applyNumberFormat="1" applyFont="1" applyFill="1" applyBorder="1" applyAlignment="1">
      <alignment horizontal="center" vertical="center" wrapText="1"/>
    </xf>
    <xf numFmtId="4" fontId="4" fillId="0" borderId="7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justify" vertical="center" wrapText="1"/>
    </xf>
    <xf numFmtId="0" fontId="7" fillId="0" borderId="0" xfId="1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/>
    </xf>
    <xf numFmtId="49" fontId="19" fillId="0" borderId="2" xfId="1" applyNumberFormat="1" applyFont="1" applyBorder="1" applyAlignment="1">
      <alignment horizontal="left" vertical="center" wrapText="1"/>
    </xf>
    <xf numFmtId="49" fontId="19" fillId="0" borderId="3" xfId="1" applyNumberFormat="1" applyFont="1" applyBorder="1" applyAlignment="1">
      <alignment horizontal="left" vertical="center" wrapText="1"/>
    </xf>
    <xf numFmtId="49" fontId="19" fillId="0" borderId="4" xfId="1" applyNumberFormat="1" applyFont="1" applyBorder="1" applyAlignment="1">
      <alignment horizontal="left" vertical="center" wrapText="1"/>
    </xf>
    <xf numFmtId="0" fontId="28" fillId="0" borderId="0" xfId="1" applyFont="1" applyAlignment="1">
      <alignment horizontal="left" vertical="center" wrapText="1"/>
    </xf>
    <xf numFmtId="0" fontId="28" fillId="0" borderId="0" xfId="1" applyFont="1" applyAlignment="1">
      <alignment horizontal="left" vertical="top" wrapText="1"/>
    </xf>
    <xf numFmtId="0" fontId="23" fillId="0" borderId="9" xfId="1" applyFont="1" applyBorder="1" applyAlignment="1">
      <alignment horizontal="center"/>
    </xf>
    <xf numFmtId="0" fontId="5" fillId="0" borderId="8" xfId="1" applyFont="1" applyBorder="1" applyAlignment="1">
      <alignment horizontal="left" vertical="center"/>
    </xf>
    <xf numFmtId="0" fontId="28" fillId="0" borderId="0" xfId="1" applyFont="1" applyAlignment="1">
      <alignment vertical="center" wrapText="1"/>
    </xf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/>
      <sheetData sheetId="1"/>
      <sheetData sheetId="2"/>
      <sheetData sheetId="3">
        <row r="12">
          <cell r="E12">
            <v>2081196.84</v>
          </cell>
        </row>
        <row r="28">
          <cell r="E28">
            <v>1898405.5208778766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view="pageBreakPreview" zoomScale="60" zoomScaleNormal="100" workbookViewId="0">
      <selection activeCell="B21" sqref="B21"/>
    </sheetView>
  </sheetViews>
  <sheetFormatPr defaultRowHeight="15" x14ac:dyDescent="0.25"/>
  <cols>
    <col min="1" max="1" width="4.28515625" style="134" customWidth="1"/>
    <col min="2" max="2" width="62.28515625" style="115" customWidth="1"/>
    <col min="3" max="3" width="10.85546875" style="115" customWidth="1"/>
    <col min="4" max="4" width="18.42578125" style="134" customWidth="1"/>
    <col min="5" max="16384" width="9.140625" style="115"/>
  </cols>
  <sheetData>
    <row r="1" spans="1:4" ht="19.5" x14ac:dyDescent="0.25">
      <c r="A1" s="136" t="s">
        <v>260</v>
      </c>
      <c r="B1" s="136"/>
      <c r="C1" s="136"/>
      <c r="D1" s="136"/>
    </row>
    <row r="2" spans="1:4" x14ac:dyDescent="0.25">
      <c r="A2" s="137" t="s">
        <v>261</v>
      </c>
      <c r="B2" s="137"/>
      <c r="C2" s="137"/>
      <c r="D2" s="137"/>
    </row>
    <row r="3" spans="1:4" x14ac:dyDescent="0.25">
      <c r="A3" s="138" t="s">
        <v>19</v>
      </c>
      <c r="B3" s="138"/>
      <c r="C3" s="138"/>
      <c r="D3" s="138"/>
    </row>
    <row r="4" spans="1:4" ht="25.5" x14ac:dyDescent="0.25">
      <c r="A4" s="116" t="s">
        <v>262</v>
      </c>
      <c r="B4" s="116" t="s">
        <v>263</v>
      </c>
      <c r="C4" s="116" t="s">
        <v>264</v>
      </c>
      <c r="D4" s="116" t="s">
        <v>265</v>
      </c>
    </row>
    <row r="5" spans="1:4" x14ac:dyDescent="0.25">
      <c r="A5" s="117">
        <v>1</v>
      </c>
      <c r="B5" s="117" t="s">
        <v>266</v>
      </c>
      <c r="C5" s="118" t="s">
        <v>267</v>
      </c>
      <c r="D5" s="119">
        <v>43920</v>
      </c>
    </row>
    <row r="6" spans="1:4" x14ac:dyDescent="0.25">
      <c r="A6" s="117">
        <v>2</v>
      </c>
      <c r="B6" s="117" t="s">
        <v>268</v>
      </c>
      <c r="C6" s="120"/>
      <c r="D6" s="121" t="s">
        <v>269</v>
      </c>
    </row>
    <row r="7" spans="1:4" x14ac:dyDescent="0.25">
      <c r="A7" s="117">
        <v>3</v>
      </c>
      <c r="B7" s="117" t="s">
        <v>270</v>
      </c>
      <c r="C7" s="120"/>
      <c r="D7" s="121" t="s">
        <v>271</v>
      </c>
    </row>
    <row r="8" spans="1:4" ht="27.75" customHeight="1" x14ac:dyDescent="0.25">
      <c r="A8" s="135" t="s">
        <v>272</v>
      </c>
      <c r="B8" s="135"/>
      <c r="C8" s="135"/>
      <c r="D8" s="135"/>
    </row>
    <row r="9" spans="1:4" x14ac:dyDescent="0.25">
      <c r="A9" s="122">
        <v>4</v>
      </c>
      <c r="B9" s="117" t="s">
        <v>273</v>
      </c>
      <c r="C9" s="116" t="s">
        <v>274</v>
      </c>
      <c r="D9" s="123">
        <v>0</v>
      </c>
    </row>
    <row r="10" spans="1:4" x14ac:dyDescent="0.25">
      <c r="A10" s="122">
        <v>5</v>
      </c>
      <c r="B10" s="117" t="s">
        <v>275</v>
      </c>
      <c r="C10" s="116" t="s">
        <v>274</v>
      </c>
      <c r="D10" s="123" t="s">
        <v>276</v>
      </c>
    </row>
    <row r="11" spans="1:4" x14ac:dyDescent="0.25">
      <c r="A11" s="122">
        <v>6</v>
      </c>
      <c r="B11" s="117" t="s">
        <v>277</v>
      </c>
      <c r="C11" s="116" t="s">
        <v>274</v>
      </c>
      <c r="D11" s="123">
        <f>242138.32+3553.18</f>
        <v>245691.5</v>
      </c>
    </row>
    <row r="12" spans="1:4" ht="15.75" customHeight="1" x14ac:dyDescent="0.25">
      <c r="A12" s="122">
        <v>7</v>
      </c>
      <c r="B12" s="124" t="s">
        <v>278</v>
      </c>
      <c r="C12" s="116" t="s">
        <v>274</v>
      </c>
      <c r="D12" s="123">
        <f>D13+D14</f>
        <v>991205.41999999993</v>
      </c>
    </row>
    <row r="13" spans="1:4" x14ac:dyDescent="0.25">
      <c r="A13" s="122">
        <v>8</v>
      </c>
      <c r="B13" s="125" t="s">
        <v>279</v>
      </c>
      <c r="C13" s="116" t="s">
        <v>274</v>
      </c>
      <c r="D13" s="123">
        <v>824293.94</v>
      </c>
    </row>
    <row r="14" spans="1:4" x14ac:dyDescent="0.25">
      <c r="A14" s="122">
        <v>9</v>
      </c>
      <c r="B14" s="125" t="s">
        <v>280</v>
      </c>
      <c r="C14" s="116" t="s">
        <v>274</v>
      </c>
      <c r="D14" s="123">
        <f>285884.16-118972.68</f>
        <v>166911.47999999998</v>
      </c>
    </row>
    <row r="15" spans="1:4" x14ac:dyDescent="0.25">
      <c r="A15" s="122">
        <v>10</v>
      </c>
      <c r="B15" s="125" t="s">
        <v>281</v>
      </c>
      <c r="C15" s="116" t="s">
        <v>274</v>
      </c>
      <c r="D15" s="123" t="s">
        <v>276</v>
      </c>
    </row>
    <row r="16" spans="1:4" x14ac:dyDescent="0.25">
      <c r="A16" s="122">
        <v>11</v>
      </c>
      <c r="B16" s="117" t="s">
        <v>282</v>
      </c>
      <c r="C16" s="116" t="s">
        <v>274</v>
      </c>
      <c r="D16" s="123">
        <f>822686.01+130370.28</f>
        <v>953056.29</v>
      </c>
    </row>
    <row r="17" spans="1:4" x14ac:dyDescent="0.25">
      <c r="A17" s="122">
        <v>12</v>
      </c>
      <c r="B17" s="126" t="s">
        <v>283</v>
      </c>
      <c r="C17" s="116" t="s">
        <v>274</v>
      </c>
      <c r="D17" s="123">
        <f>D16</f>
        <v>953056.29</v>
      </c>
    </row>
    <row r="18" spans="1:4" x14ac:dyDescent="0.25">
      <c r="A18" s="122">
        <v>13</v>
      </c>
      <c r="B18" s="125" t="s">
        <v>284</v>
      </c>
      <c r="C18" s="116" t="s">
        <v>274</v>
      </c>
      <c r="D18" s="123" t="s">
        <v>276</v>
      </c>
    </row>
    <row r="19" spans="1:4" x14ac:dyDescent="0.25">
      <c r="A19" s="122">
        <v>14</v>
      </c>
      <c r="B19" s="125" t="s">
        <v>285</v>
      </c>
      <c r="C19" s="116" t="s">
        <v>274</v>
      </c>
      <c r="D19" s="123" t="s">
        <v>276</v>
      </c>
    </row>
    <row r="20" spans="1:4" x14ac:dyDescent="0.25">
      <c r="A20" s="122">
        <v>15</v>
      </c>
      <c r="B20" s="125" t="s">
        <v>286</v>
      </c>
      <c r="C20" s="116" t="s">
        <v>274</v>
      </c>
      <c r="D20" s="123" t="s">
        <v>276</v>
      </c>
    </row>
    <row r="21" spans="1:4" x14ac:dyDescent="0.25">
      <c r="A21" s="122">
        <v>16</v>
      </c>
      <c r="B21" s="125" t="s">
        <v>287</v>
      </c>
      <c r="C21" s="116" t="s">
        <v>274</v>
      </c>
      <c r="D21" s="123" t="s">
        <v>276</v>
      </c>
    </row>
    <row r="22" spans="1:4" x14ac:dyDescent="0.25">
      <c r="A22" s="122">
        <v>17</v>
      </c>
      <c r="B22" s="117" t="s">
        <v>288</v>
      </c>
      <c r="C22" s="116" t="s">
        <v>274</v>
      </c>
      <c r="D22" s="123">
        <f>D16</f>
        <v>953056.29</v>
      </c>
    </row>
    <row r="23" spans="1:4" x14ac:dyDescent="0.25">
      <c r="A23" s="122">
        <v>18</v>
      </c>
      <c r="B23" s="117" t="s">
        <v>289</v>
      </c>
      <c r="C23" s="116" t="s">
        <v>274</v>
      </c>
      <c r="D23" s="123" t="s">
        <v>276</v>
      </c>
    </row>
    <row r="24" spans="1:4" x14ac:dyDescent="0.25">
      <c r="A24" s="122">
        <v>19</v>
      </c>
      <c r="B24" s="117" t="s">
        <v>290</v>
      </c>
      <c r="C24" s="116" t="s">
        <v>274</v>
      </c>
      <c r="D24" s="123">
        <v>0</v>
      </c>
    </row>
    <row r="25" spans="1:4" x14ac:dyDescent="0.25">
      <c r="A25" s="122">
        <v>20</v>
      </c>
      <c r="B25" s="117" t="s">
        <v>291</v>
      </c>
      <c r="C25" s="116" t="s">
        <v>274</v>
      </c>
      <c r="D25" s="123">
        <f>D11+D12-D16+D9</f>
        <v>283840.62999999989</v>
      </c>
    </row>
    <row r="26" spans="1:4" ht="27.75" customHeight="1" x14ac:dyDescent="0.25">
      <c r="A26" s="135" t="s">
        <v>292</v>
      </c>
      <c r="B26" s="135"/>
      <c r="C26" s="135"/>
      <c r="D26" s="135"/>
    </row>
    <row r="27" spans="1:4" x14ac:dyDescent="0.25">
      <c r="A27" s="122">
        <v>21</v>
      </c>
      <c r="B27" s="139" t="s">
        <v>293</v>
      </c>
      <c r="C27" s="140"/>
      <c r="D27" s="141"/>
    </row>
    <row r="28" spans="1:4" x14ac:dyDescent="0.25">
      <c r="A28" s="122">
        <v>22</v>
      </c>
      <c r="B28" s="117" t="s">
        <v>294</v>
      </c>
      <c r="C28" s="116" t="s">
        <v>274</v>
      </c>
      <c r="D28" s="123">
        <f>Л12!$G$340</f>
        <v>1011772.8238135511</v>
      </c>
    </row>
    <row r="29" spans="1:4" x14ac:dyDescent="0.25">
      <c r="A29" s="122">
        <v>23</v>
      </c>
      <c r="B29" s="117" t="s">
        <v>295</v>
      </c>
      <c r="C29" s="118" t="s">
        <v>296</v>
      </c>
      <c r="D29" s="116" t="s">
        <v>297</v>
      </c>
    </row>
    <row r="30" spans="1:4" x14ac:dyDescent="0.25">
      <c r="A30" s="135" t="s">
        <v>298</v>
      </c>
      <c r="B30" s="135"/>
      <c r="C30" s="135"/>
      <c r="D30" s="135"/>
    </row>
    <row r="31" spans="1:4" x14ac:dyDescent="0.25">
      <c r="A31" s="122">
        <v>24</v>
      </c>
      <c r="B31" s="117" t="s">
        <v>299</v>
      </c>
      <c r="C31" s="116" t="s">
        <v>300</v>
      </c>
      <c r="D31" s="127">
        <v>0</v>
      </c>
    </row>
    <row r="32" spans="1:4" x14ac:dyDescent="0.25">
      <c r="A32" s="122">
        <v>25</v>
      </c>
      <c r="B32" s="117" t="s">
        <v>301</v>
      </c>
      <c r="C32" s="116" t="s">
        <v>300</v>
      </c>
      <c r="D32" s="127">
        <v>0</v>
      </c>
    </row>
    <row r="33" spans="1:4" x14ac:dyDescent="0.25">
      <c r="A33" s="122">
        <v>26</v>
      </c>
      <c r="B33" s="117" t="s">
        <v>302</v>
      </c>
      <c r="C33" s="116" t="s">
        <v>300</v>
      </c>
      <c r="D33" s="127">
        <v>0</v>
      </c>
    </row>
    <row r="34" spans="1:4" x14ac:dyDescent="0.25">
      <c r="A34" s="122">
        <v>27</v>
      </c>
      <c r="B34" s="117" t="s">
        <v>303</v>
      </c>
      <c r="C34" s="116" t="s">
        <v>274</v>
      </c>
      <c r="D34" s="123">
        <v>0</v>
      </c>
    </row>
    <row r="35" spans="1:4" x14ac:dyDescent="0.25">
      <c r="A35" s="135" t="s">
        <v>304</v>
      </c>
      <c r="B35" s="135"/>
      <c r="C35" s="135"/>
      <c r="D35" s="135"/>
    </row>
    <row r="36" spans="1:4" x14ac:dyDescent="0.25">
      <c r="A36" s="122">
        <v>28</v>
      </c>
      <c r="B36" s="117" t="s">
        <v>273</v>
      </c>
      <c r="C36" s="116" t="s">
        <v>274</v>
      </c>
      <c r="D36" s="123">
        <v>-3944.62</v>
      </c>
    </row>
    <row r="37" spans="1:4" x14ac:dyDescent="0.25">
      <c r="A37" s="122">
        <v>29</v>
      </c>
      <c r="B37" s="117" t="s">
        <v>275</v>
      </c>
      <c r="C37" s="116" t="s">
        <v>274</v>
      </c>
      <c r="D37" s="123"/>
    </row>
    <row r="38" spans="1:4" ht="15.75" customHeight="1" x14ac:dyDescent="0.25">
      <c r="A38" s="122">
        <v>30</v>
      </c>
      <c r="B38" s="117" t="s">
        <v>277</v>
      </c>
      <c r="C38" s="116" t="s">
        <v>274</v>
      </c>
      <c r="D38" s="123">
        <f>874756.4-242138.32-3553.18</f>
        <v>629064.9</v>
      </c>
    </row>
    <row r="39" spans="1:4" x14ac:dyDescent="0.25">
      <c r="A39" s="122">
        <v>31</v>
      </c>
      <c r="B39" s="117" t="s">
        <v>289</v>
      </c>
      <c r="C39" s="116" t="s">
        <v>274</v>
      </c>
      <c r="D39" s="123"/>
    </row>
    <row r="40" spans="1:4" x14ac:dyDescent="0.25">
      <c r="A40" s="122">
        <v>32</v>
      </c>
      <c r="B40" s="117" t="s">
        <v>290</v>
      </c>
      <c r="C40" s="116" t="s">
        <v>274</v>
      </c>
      <c r="D40" s="123"/>
    </row>
    <row r="41" spans="1:4" x14ac:dyDescent="0.25">
      <c r="A41" s="122">
        <v>33</v>
      </c>
      <c r="B41" s="117" t="s">
        <v>291</v>
      </c>
      <c r="C41" s="116" t="s">
        <v>274</v>
      </c>
      <c r="D41" s="123">
        <f>D48+D58+D68+D78+D88</f>
        <v>760276.55</v>
      </c>
    </row>
    <row r="42" spans="1:4" x14ac:dyDescent="0.25">
      <c r="A42" s="135" t="s">
        <v>305</v>
      </c>
      <c r="B42" s="135"/>
      <c r="C42" s="135"/>
      <c r="D42" s="135"/>
    </row>
    <row r="43" spans="1:4" ht="26.25" x14ac:dyDescent="0.25">
      <c r="A43" s="122">
        <v>34</v>
      </c>
      <c r="B43" s="117" t="s">
        <v>306</v>
      </c>
      <c r="C43" s="116" t="s">
        <v>276</v>
      </c>
      <c r="D43" s="128" t="s">
        <v>307</v>
      </c>
    </row>
    <row r="44" spans="1:4" x14ac:dyDescent="0.25">
      <c r="A44" s="122">
        <v>35</v>
      </c>
      <c r="B44" s="117" t="s">
        <v>264</v>
      </c>
      <c r="C44" s="116" t="s">
        <v>276</v>
      </c>
      <c r="D44" s="121" t="s">
        <v>308</v>
      </c>
    </row>
    <row r="45" spans="1:4" x14ac:dyDescent="0.25">
      <c r="A45" s="122">
        <v>36</v>
      </c>
      <c r="B45" s="117" t="s">
        <v>309</v>
      </c>
      <c r="C45" s="116" t="s">
        <v>310</v>
      </c>
      <c r="D45" s="123">
        <f>714.837268+36.433935</f>
        <v>751.27120300000001</v>
      </c>
    </row>
    <row r="46" spans="1:4" x14ac:dyDescent="0.25">
      <c r="A46" s="122">
        <v>37</v>
      </c>
      <c r="B46" s="117" t="s">
        <v>311</v>
      </c>
      <c r="C46" s="116" t="s">
        <v>274</v>
      </c>
      <c r="D46" s="123">
        <f>1828515.82+79266.23-20228.37</f>
        <v>1887553.68</v>
      </c>
    </row>
    <row r="47" spans="1:4" x14ac:dyDescent="0.25">
      <c r="A47" s="122">
        <v>38</v>
      </c>
      <c r="B47" s="117" t="s">
        <v>312</v>
      </c>
      <c r="C47" s="116" t="s">
        <v>274</v>
      </c>
      <c r="D47" s="123">
        <v>1799696.84</v>
      </c>
    </row>
    <row r="48" spans="1:4" x14ac:dyDescent="0.25">
      <c r="A48" s="122">
        <v>39</v>
      </c>
      <c r="B48" s="117" t="s">
        <v>313</v>
      </c>
      <c r="C48" s="116" t="s">
        <v>274</v>
      </c>
      <c r="D48" s="123">
        <v>373885.38</v>
      </c>
    </row>
    <row r="49" spans="1:4" x14ac:dyDescent="0.25">
      <c r="A49" s="122">
        <v>40</v>
      </c>
      <c r="B49" s="117" t="s">
        <v>314</v>
      </c>
      <c r="C49" s="116" t="s">
        <v>274</v>
      </c>
      <c r="D49" s="123">
        <v>1828463.3599999999</v>
      </c>
    </row>
    <row r="50" spans="1:4" x14ac:dyDescent="0.25">
      <c r="A50" s="122">
        <v>41</v>
      </c>
      <c r="B50" s="117" t="s">
        <v>315</v>
      </c>
      <c r="C50" s="116" t="s">
        <v>274</v>
      </c>
      <c r="D50" s="123">
        <f>D49-D51</f>
        <v>1454577.98</v>
      </c>
    </row>
    <row r="51" spans="1:4" ht="15" customHeight="1" x14ac:dyDescent="0.25">
      <c r="A51" s="122">
        <v>42</v>
      </c>
      <c r="B51" s="124" t="s">
        <v>316</v>
      </c>
      <c r="C51" s="116" t="s">
        <v>274</v>
      </c>
      <c r="D51" s="123">
        <f>D48</f>
        <v>373885.38</v>
      </c>
    </row>
    <row r="52" spans="1:4" ht="15" customHeight="1" x14ac:dyDescent="0.25">
      <c r="A52" s="122">
        <v>43</v>
      </c>
      <c r="B52" s="124" t="s">
        <v>317</v>
      </c>
      <c r="C52" s="116" t="s">
        <v>274</v>
      </c>
      <c r="D52" s="123"/>
    </row>
    <row r="53" spans="1:4" ht="39" x14ac:dyDescent="0.25">
      <c r="A53" s="129">
        <v>44</v>
      </c>
      <c r="B53" s="124" t="s">
        <v>306</v>
      </c>
      <c r="C53" s="116" t="s">
        <v>276</v>
      </c>
      <c r="D53" s="128" t="s">
        <v>318</v>
      </c>
    </row>
    <row r="54" spans="1:4" x14ac:dyDescent="0.25">
      <c r="A54" s="122">
        <v>45</v>
      </c>
      <c r="B54" s="117" t="s">
        <v>264</v>
      </c>
      <c r="C54" s="116" t="s">
        <v>276</v>
      </c>
      <c r="D54" s="121" t="s">
        <v>319</v>
      </c>
    </row>
    <row r="55" spans="1:4" x14ac:dyDescent="0.25">
      <c r="A55" s="122">
        <v>46</v>
      </c>
      <c r="B55" s="117" t="s">
        <v>320</v>
      </c>
      <c r="C55" s="116" t="s">
        <v>310</v>
      </c>
      <c r="D55" s="123">
        <v>4337.483458956819</v>
      </c>
    </row>
    <row r="56" spans="1:4" x14ac:dyDescent="0.25">
      <c r="A56" s="122">
        <v>47</v>
      </c>
      <c r="B56" s="117" t="s">
        <v>321</v>
      </c>
      <c r="C56" s="116" t="s">
        <v>274</v>
      </c>
      <c r="D56" s="123">
        <f>60826.53+1545.24-114.11</f>
        <v>62257.659999999996</v>
      </c>
    </row>
    <row r="57" spans="1:4" x14ac:dyDescent="0.25">
      <c r="A57" s="122">
        <v>48</v>
      </c>
      <c r="B57" s="117" t="s">
        <v>312</v>
      </c>
      <c r="C57" s="116" t="s">
        <v>274</v>
      </c>
      <c r="D57" s="123">
        <f>58645.63+1468.19</f>
        <v>60113.82</v>
      </c>
    </row>
    <row r="58" spans="1:4" x14ac:dyDescent="0.25">
      <c r="A58" s="122">
        <v>49</v>
      </c>
      <c r="B58" s="117" t="s">
        <v>313</v>
      </c>
      <c r="C58" s="116" t="s">
        <v>274</v>
      </c>
      <c r="D58" s="123">
        <f>27005.86+247.63-188.28-1.04</f>
        <v>27064.170000000002</v>
      </c>
    </row>
    <row r="59" spans="1:4" x14ac:dyDescent="0.25">
      <c r="A59" s="122">
        <v>50</v>
      </c>
      <c r="B59" s="117" t="s">
        <v>314</v>
      </c>
      <c r="C59" s="116" t="s">
        <v>274</v>
      </c>
      <c r="D59" s="123">
        <v>60502.32</v>
      </c>
    </row>
    <row r="60" spans="1:4" x14ac:dyDescent="0.25">
      <c r="A60" s="122">
        <v>51</v>
      </c>
      <c r="B60" s="117" t="s">
        <v>315</v>
      </c>
      <c r="C60" s="116" t="s">
        <v>274</v>
      </c>
      <c r="D60" s="123">
        <f>D59</f>
        <v>60502.32</v>
      </c>
    </row>
    <row r="61" spans="1:4" ht="15" customHeight="1" x14ac:dyDescent="0.25">
      <c r="A61" s="122">
        <v>52</v>
      </c>
      <c r="B61" s="124" t="s">
        <v>316</v>
      </c>
      <c r="C61" s="116" t="s">
        <v>274</v>
      </c>
      <c r="D61" s="123">
        <f>D59-D60</f>
        <v>0</v>
      </c>
    </row>
    <row r="62" spans="1:4" ht="15" customHeight="1" x14ac:dyDescent="0.25">
      <c r="A62" s="122">
        <v>53</v>
      </c>
      <c r="B62" s="124" t="s">
        <v>317</v>
      </c>
      <c r="C62" s="116" t="s">
        <v>274</v>
      </c>
      <c r="D62" s="123">
        <v>0</v>
      </c>
    </row>
    <row r="63" spans="1:4" ht="26.25" x14ac:dyDescent="0.25">
      <c r="A63" s="129">
        <v>54</v>
      </c>
      <c r="B63" s="124" t="s">
        <v>306</v>
      </c>
      <c r="C63" s="116" t="s">
        <v>276</v>
      </c>
      <c r="D63" s="130" t="s">
        <v>322</v>
      </c>
    </row>
    <row r="64" spans="1:4" x14ac:dyDescent="0.25">
      <c r="A64" s="122">
        <v>55</v>
      </c>
      <c r="B64" s="117" t="s">
        <v>264</v>
      </c>
      <c r="C64" s="116" t="s">
        <v>276</v>
      </c>
      <c r="D64" s="123" t="s">
        <v>319</v>
      </c>
    </row>
    <row r="65" spans="1:4" x14ac:dyDescent="0.25">
      <c r="A65" s="122">
        <v>56</v>
      </c>
      <c r="B65" s="117" t="s">
        <v>320</v>
      </c>
      <c r="C65" s="116" t="s">
        <v>310</v>
      </c>
      <c r="D65" s="123">
        <v>2862.360110162916</v>
      </c>
    </row>
    <row r="66" spans="1:4" x14ac:dyDescent="0.25">
      <c r="A66" s="122">
        <v>57</v>
      </c>
      <c r="B66" s="117" t="s">
        <v>321</v>
      </c>
      <c r="C66" s="116" t="s">
        <v>274</v>
      </c>
      <c r="D66" s="123">
        <f>158165.89+6111.67+452984.03+17507.2-1262.03-146.3-3600.09-417.29-3099.73-8966.54</f>
        <v>617276.80999999994</v>
      </c>
    </row>
    <row r="67" spans="1:4" x14ac:dyDescent="0.25">
      <c r="A67" s="122">
        <v>58</v>
      </c>
      <c r="B67" s="117" t="s">
        <v>312</v>
      </c>
      <c r="C67" s="116" t="s">
        <v>274</v>
      </c>
      <c r="D67" s="123">
        <f>149878.81+5688.01+427954.83+16246.1</f>
        <v>599767.75</v>
      </c>
    </row>
    <row r="68" spans="1:4" x14ac:dyDescent="0.25">
      <c r="A68" s="122">
        <v>59</v>
      </c>
      <c r="B68" s="117" t="s">
        <v>313</v>
      </c>
      <c r="C68" s="116" t="s">
        <v>274</v>
      </c>
      <c r="D68" s="123">
        <f>29453.75+962.69+108535.03+2848.54-191.8-10.75-547.11</f>
        <v>141050.35000000003</v>
      </c>
    </row>
    <row r="69" spans="1:4" x14ac:dyDescent="0.25">
      <c r="A69" s="122">
        <v>60</v>
      </c>
      <c r="B69" s="117" t="s">
        <v>314</v>
      </c>
      <c r="C69" s="116" t="s">
        <v>274</v>
      </c>
      <c r="D69" s="123">
        <v>666361.21</v>
      </c>
    </row>
    <row r="70" spans="1:4" x14ac:dyDescent="0.25">
      <c r="A70" s="122">
        <v>61</v>
      </c>
      <c r="B70" s="117" t="s">
        <v>315</v>
      </c>
      <c r="C70" s="116" t="s">
        <v>274</v>
      </c>
      <c r="D70" s="123">
        <f>D69-D71</f>
        <v>525310.85999999987</v>
      </c>
    </row>
    <row r="71" spans="1:4" ht="15" customHeight="1" x14ac:dyDescent="0.25">
      <c r="A71" s="122">
        <v>62</v>
      </c>
      <c r="B71" s="124" t="s">
        <v>316</v>
      </c>
      <c r="C71" s="116" t="s">
        <v>274</v>
      </c>
      <c r="D71" s="123">
        <f>D68</f>
        <v>141050.35000000003</v>
      </c>
    </row>
    <row r="72" spans="1:4" ht="15" customHeight="1" x14ac:dyDescent="0.25">
      <c r="A72" s="122">
        <v>63</v>
      </c>
      <c r="B72" s="124" t="s">
        <v>317</v>
      </c>
      <c r="C72" s="116" t="s">
        <v>274</v>
      </c>
      <c r="D72" s="123"/>
    </row>
    <row r="73" spans="1:4" x14ac:dyDescent="0.25">
      <c r="A73" s="122">
        <v>64</v>
      </c>
      <c r="B73" s="117" t="s">
        <v>306</v>
      </c>
      <c r="C73" s="116" t="s">
        <v>276</v>
      </c>
      <c r="D73" s="131" t="s">
        <v>323</v>
      </c>
    </row>
    <row r="74" spans="1:4" x14ac:dyDescent="0.25">
      <c r="A74" s="122">
        <v>65</v>
      </c>
      <c r="B74" s="117" t="s">
        <v>264</v>
      </c>
      <c r="C74" s="116" t="s">
        <v>276</v>
      </c>
      <c r="D74" s="123" t="s">
        <v>319</v>
      </c>
    </row>
    <row r="75" spans="1:4" x14ac:dyDescent="0.25">
      <c r="A75" s="122">
        <v>66</v>
      </c>
      <c r="B75" s="117" t="s">
        <v>320</v>
      </c>
      <c r="C75" s="116" t="s">
        <v>310</v>
      </c>
      <c r="D75" s="123">
        <f>7055.044575-30.688868</f>
        <v>7024.3557069999997</v>
      </c>
    </row>
    <row r="76" spans="1:4" x14ac:dyDescent="0.25">
      <c r="A76" s="122">
        <v>67</v>
      </c>
      <c r="B76" s="117" t="s">
        <v>321</v>
      </c>
      <c r="C76" s="116" t="s">
        <v>274</v>
      </c>
      <c r="D76" s="123">
        <f>569021.81-2477.93</f>
        <v>566543.88</v>
      </c>
    </row>
    <row r="77" spans="1:4" x14ac:dyDescent="0.25">
      <c r="A77" s="122">
        <v>68</v>
      </c>
      <c r="B77" s="117" t="s">
        <v>312</v>
      </c>
      <c r="C77" s="116" t="s">
        <v>274</v>
      </c>
      <c r="D77" s="123">
        <v>551043.98</v>
      </c>
    </row>
    <row r="78" spans="1:4" x14ac:dyDescent="0.25">
      <c r="A78" s="122">
        <v>69</v>
      </c>
      <c r="B78" s="117" t="s">
        <v>313</v>
      </c>
      <c r="C78" s="116" t="s">
        <v>274</v>
      </c>
      <c r="D78" s="123">
        <f>207468.21-1338.19</f>
        <v>206130.02</v>
      </c>
    </row>
    <row r="79" spans="1:4" x14ac:dyDescent="0.25">
      <c r="A79" s="122">
        <v>70</v>
      </c>
      <c r="B79" s="117" t="s">
        <v>314</v>
      </c>
      <c r="C79" s="116" t="s">
        <v>274</v>
      </c>
      <c r="D79" s="123">
        <f>D76</f>
        <v>566543.88</v>
      </c>
    </row>
    <row r="80" spans="1:4" x14ac:dyDescent="0.25">
      <c r="A80" s="122">
        <v>71</v>
      </c>
      <c r="B80" s="117" t="s">
        <v>315</v>
      </c>
      <c r="C80" s="116" t="s">
        <v>274</v>
      </c>
      <c r="D80" s="123">
        <f>D79</f>
        <v>566543.88</v>
      </c>
    </row>
    <row r="81" spans="1:4" ht="14.25" customHeight="1" x14ac:dyDescent="0.25">
      <c r="A81" s="122">
        <v>72</v>
      </c>
      <c r="B81" s="124" t="s">
        <v>316</v>
      </c>
      <c r="C81" s="116" t="s">
        <v>274</v>
      </c>
      <c r="D81" s="123">
        <v>0</v>
      </c>
    </row>
    <row r="82" spans="1:4" ht="14.25" customHeight="1" x14ac:dyDescent="0.25">
      <c r="A82" s="122">
        <v>73</v>
      </c>
      <c r="B82" s="124" t="s">
        <v>317</v>
      </c>
      <c r="C82" s="116" t="s">
        <v>274</v>
      </c>
      <c r="D82" s="123">
        <v>0</v>
      </c>
    </row>
    <row r="83" spans="1:4" x14ac:dyDescent="0.25">
      <c r="A83" s="122">
        <v>74</v>
      </c>
      <c r="B83" s="117" t="s">
        <v>306</v>
      </c>
      <c r="C83" s="116" t="s">
        <v>276</v>
      </c>
      <c r="D83" s="131" t="s">
        <v>324</v>
      </c>
    </row>
    <row r="84" spans="1:4" x14ac:dyDescent="0.25">
      <c r="A84" s="122">
        <v>75</v>
      </c>
      <c r="B84" s="117" t="s">
        <v>264</v>
      </c>
      <c r="C84" s="116" t="s">
        <v>276</v>
      </c>
      <c r="D84" s="123" t="s">
        <v>325</v>
      </c>
    </row>
    <row r="85" spans="1:4" x14ac:dyDescent="0.25">
      <c r="A85" s="122">
        <v>76</v>
      </c>
      <c r="B85" s="117" t="s">
        <v>320</v>
      </c>
      <c r="C85" s="116" t="s">
        <v>310</v>
      </c>
      <c r="D85" s="132">
        <v>16378.915800000001</v>
      </c>
    </row>
    <row r="86" spans="1:4" x14ac:dyDescent="0.25">
      <c r="A86" s="122">
        <v>77</v>
      </c>
      <c r="B86" s="117" t="s">
        <v>321</v>
      </c>
      <c r="C86" s="116" t="s">
        <v>274</v>
      </c>
      <c r="D86" s="133">
        <f>3275.5+52273.99</f>
        <v>55549.49</v>
      </c>
    </row>
    <row r="87" spans="1:4" x14ac:dyDescent="0.25">
      <c r="A87" s="122">
        <v>78</v>
      </c>
      <c r="B87" s="117" t="s">
        <v>312</v>
      </c>
      <c r="C87" s="116" t="s">
        <v>274</v>
      </c>
      <c r="D87" s="133">
        <v>43402.86</v>
      </c>
    </row>
    <row r="88" spans="1:4" x14ac:dyDescent="0.25">
      <c r="A88" s="122">
        <v>79</v>
      </c>
      <c r="B88" s="117" t="s">
        <v>313</v>
      </c>
      <c r="C88" s="116" t="s">
        <v>274</v>
      </c>
      <c r="D88" s="133">
        <v>12146.63</v>
      </c>
    </row>
    <row r="89" spans="1:4" x14ac:dyDescent="0.25">
      <c r="A89" s="122">
        <v>80</v>
      </c>
      <c r="B89" s="117" t="s">
        <v>314</v>
      </c>
      <c r="C89" s="116" t="s">
        <v>274</v>
      </c>
      <c r="D89" s="123">
        <f>D86</f>
        <v>55549.49</v>
      </c>
    </row>
    <row r="90" spans="1:4" x14ac:dyDescent="0.25">
      <c r="A90" s="122">
        <v>81</v>
      </c>
      <c r="B90" s="117" t="s">
        <v>315</v>
      </c>
      <c r="C90" s="116" t="s">
        <v>274</v>
      </c>
      <c r="D90" s="123">
        <f>D89</f>
        <v>55549.49</v>
      </c>
    </row>
    <row r="91" spans="1:4" ht="14.25" customHeight="1" x14ac:dyDescent="0.25">
      <c r="A91" s="122">
        <v>82</v>
      </c>
      <c r="B91" s="124" t="s">
        <v>316</v>
      </c>
      <c r="C91" s="116" t="s">
        <v>274</v>
      </c>
      <c r="D91" s="123">
        <f>D89-D90</f>
        <v>0</v>
      </c>
    </row>
    <row r="92" spans="1:4" ht="14.25" customHeight="1" x14ac:dyDescent="0.25">
      <c r="A92" s="122">
        <v>83</v>
      </c>
      <c r="B92" s="124" t="s">
        <v>317</v>
      </c>
      <c r="C92" s="116" t="s">
        <v>274</v>
      </c>
      <c r="D92" s="123">
        <v>0</v>
      </c>
    </row>
    <row r="93" spans="1:4" x14ac:dyDescent="0.25">
      <c r="A93" s="135" t="s">
        <v>326</v>
      </c>
      <c r="B93" s="135"/>
      <c r="C93" s="135"/>
      <c r="D93" s="135"/>
    </row>
    <row r="94" spans="1:4" x14ac:dyDescent="0.25">
      <c r="A94" s="122">
        <v>84</v>
      </c>
      <c r="B94" s="117" t="s">
        <v>299</v>
      </c>
      <c r="C94" s="116" t="s">
        <v>300</v>
      </c>
      <c r="D94" s="123"/>
    </row>
    <row r="95" spans="1:4" x14ac:dyDescent="0.25">
      <c r="A95" s="122">
        <v>85</v>
      </c>
      <c r="B95" s="117" t="s">
        <v>301</v>
      </c>
      <c r="C95" s="116" t="s">
        <v>300</v>
      </c>
      <c r="D95" s="123"/>
    </row>
    <row r="96" spans="1:4" x14ac:dyDescent="0.25">
      <c r="A96" s="122">
        <v>86</v>
      </c>
      <c r="B96" s="117" t="s">
        <v>302</v>
      </c>
      <c r="C96" s="116" t="s">
        <v>327</v>
      </c>
      <c r="D96" s="123"/>
    </row>
    <row r="97" spans="1:4" x14ac:dyDescent="0.25">
      <c r="A97" s="122">
        <v>87</v>
      </c>
      <c r="B97" s="117" t="s">
        <v>303</v>
      </c>
      <c r="C97" s="116" t="s">
        <v>274</v>
      </c>
      <c r="D97" s="123"/>
    </row>
    <row r="98" spans="1:4" x14ac:dyDescent="0.25">
      <c r="A98" s="135" t="s">
        <v>328</v>
      </c>
      <c r="B98" s="135"/>
      <c r="C98" s="135"/>
      <c r="D98" s="135"/>
    </row>
    <row r="99" spans="1:4" x14ac:dyDescent="0.25">
      <c r="A99" s="122">
        <v>88</v>
      </c>
      <c r="B99" s="117" t="s">
        <v>329</v>
      </c>
      <c r="C99" s="116" t="s">
        <v>300</v>
      </c>
      <c r="D99" s="123">
        <v>4</v>
      </c>
    </row>
    <row r="100" spans="1:4" x14ac:dyDescent="0.25">
      <c r="A100" s="122">
        <v>89</v>
      </c>
      <c r="B100" s="117" t="s">
        <v>330</v>
      </c>
      <c r="C100" s="116" t="s">
        <v>300</v>
      </c>
      <c r="D100" s="123">
        <v>0</v>
      </c>
    </row>
    <row r="101" spans="1:4" ht="24.75" customHeight="1" x14ac:dyDescent="0.25">
      <c r="A101" s="122">
        <v>90</v>
      </c>
      <c r="B101" s="117" t="s">
        <v>331</v>
      </c>
      <c r="C101" s="116" t="s">
        <v>274</v>
      </c>
      <c r="D101" s="123">
        <v>0</v>
      </c>
    </row>
    <row r="102" spans="1:4" x14ac:dyDescent="0.25">
      <c r="A102" s="134" t="s">
        <v>332</v>
      </c>
    </row>
    <row r="103" spans="1:4" x14ac:dyDescent="0.25">
      <c r="D103" s="114" t="s">
        <v>121</v>
      </c>
    </row>
  </sheetData>
  <mergeCells count="11">
    <mergeCell ref="B27:D27"/>
    <mergeCell ref="A1:D1"/>
    <mergeCell ref="A2:D2"/>
    <mergeCell ref="A3:D3"/>
    <mergeCell ref="A8:D8"/>
    <mergeCell ref="A26:D26"/>
    <mergeCell ref="A30:D30"/>
    <mergeCell ref="A35:D35"/>
    <mergeCell ref="A42:D42"/>
    <mergeCell ref="A93:D93"/>
    <mergeCell ref="A98:D98"/>
  </mergeCells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6"/>
  <sheetViews>
    <sheetView showZeros="0" topLeftCell="A99" zoomScaleNormal="100" workbookViewId="0">
      <selection activeCell="L44" sqref="L44"/>
    </sheetView>
  </sheetViews>
  <sheetFormatPr defaultColWidth="8.85546875" defaultRowHeight="12.75" outlineLevelRow="1" x14ac:dyDescent="0.2"/>
  <cols>
    <col min="1" max="1" width="0.7109375" style="1" customWidth="1"/>
    <col min="2" max="2" width="42" style="1" customWidth="1"/>
    <col min="3" max="3" width="9.7109375" style="1" customWidth="1"/>
    <col min="4" max="4" width="10.7109375" style="1" customWidth="1"/>
    <col min="5" max="5" width="10.85546875" style="1" customWidth="1"/>
    <col min="6" max="6" width="17.85546875" style="1" hidden="1" customWidth="1"/>
    <col min="7" max="7" width="22" style="112" customWidth="1"/>
    <col min="8" max="251" width="8.85546875" style="1"/>
    <col min="252" max="252" width="5.85546875" style="1" customWidth="1"/>
    <col min="253" max="253" width="37" style="1" customWidth="1"/>
    <col min="254" max="254" width="9.7109375" style="1" customWidth="1"/>
    <col min="255" max="255" width="10.7109375" style="1" customWidth="1"/>
    <col min="256" max="256" width="10.85546875" style="1" customWidth="1"/>
    <col min="257" max="257" width="17.85546875" style="1" customWidth="1"/>
    <col min="258" max="258" width="18.5703125" style="1" customWidth="1"/>
    <col min="259" max="507" width="8.85546875" style="1"/>
    <col min="508" max="508" width="5.85546875" style="1" customWidth="1"/>
    <col min="509" max="509" width="37" style="1" customWidth="1"/>
    <col min="510" max="510" width="9.7109375" style="1" customWidth="1"/>
    <col min="511" max="511" width="10.7109375" style="1" customWidth="1"/>
    <col min="512" max="512" width="10.85546875" style="1" customWidth="1"/>
    <col min="513" max="513" width="17.85546875" style="1" customWidth="1"/>
    <col min="514" max="514" width="18.5703125" style="1" customWidth="1"/>
    <col min="515" max="763" width="8.85546875" style="1"/>
    <col min="764" max="764" width="5.85546875" style="1" customWidth="1"/>
    <col min="765" max="765" width="37" style="1" customWidth="1"/>
    <col min="766" max="766" width="9.7109375" style="1" customWidth="1"/>
    <col min="767" max="767" width="10.7109375" style="1" customWidth="1"/>
    <col min="768" max="768" width="10.85546875" style="1" customWidth="1"/>
    <col min="769" max="769" width="17.85546875" style="1" customWidth="1"/>
    <col min="770" max="770" width="18.5703125" style="1" customWidth="1"/>
    <col min="771" max="1019" width="8.85546875" style="1"/>
    <col min="1020" max="1020" width="5.85546875" style="1" customWidth="1"/>
    <col min="1021" max="1021" width="37" style="1" customWidth="1"/>
    <col min="1022" max="1022" width="9.7109375" style="1" customWidth="1"/>
    <col min="1023" max="1023" width="10.7109375" style="1" customWidth="1"/>
    <col min="1024" max="1024" width="10.85546875" style="1" customWidth="1"/>
    <col min="1025" max="1025" width="17.85546875" style="1" customWidth="1"/>
    <col min="1026" max="1026" width="18.5703125" style="1" customWidth="1"/>
    <col min="1027" max="1275" width="8.85546875" style="1"/>
    <col min="1276" max="1276" width="5.85546875" style="1" customWidth="1"/>
    <col min="1277" max="1277" width="37" style="1" customWidth="1"/>
    <col min="1278" max="1278" width="9.7109375" style="1" customWidth="1"/>
    <col min="1279" max="1279" width="10.7109375" style="1" customWidth="1"/>
    <col min="1280" max="1280" width="10.85546875" style="1" customWidth="1"/>
    <col min="1281" max="1281" width="17.85546875" style="1" customWidth="1"/>
    <col min="1282" max="1282" width="18.5703125" style="1" customWidth="1"/>
    <col min="1283" max="1531" width="8.85546875" style="1"/>
    <col min="1532" max="1532" width="5.85546875" style="1" customWidth="1"/>
    <col min="1533" max="1533" width="37" style="1" customWidth="1"/>
    <col min="1534" max="1534" width="9.7109375" style="1" customWidth="1"/>
    <col min="1535" max="1535" width="10.7109375" style="1" customWidth="1"/>
    <col min="1536" max="1536" width="10.85546875" style="1" customWidth="1"/>
    <col min="1537" max="1537" width="17.85546875" style="1" customWidth="1"/>
    <col min="1538" max="1538" width="18.5703125" style="1" customWidth="1"/>
    <col min="1539" max="1787" width="8.85546875" style="1"/>
    <col min="1788" max="1788" width="5.85546875" style="1" customWidth="1"/>
    <col min="1789" max="1789" width="37" style="1" customWidth="1"/>
    <col min="1790" max="1790" width="9.7109375" style="1" customWidth="1"/>
    <col min="1791" max="1791" width="10.7109375" style="1" customWidth="1"/>
    <col min="1792" max="1792" width="10.85546875" style="1" customWidth="1"/>
    <col min="1793" max="1793" width="17.85546875" style="1" customWidth="1"/>
    <col min="1794" max="1794" width="18.5703125" style="1" customWidth="1"/>
    <col min="1795" max="2043" width="8.85546875" style="1"/>
    <col min="2044" max="2044" width="5.85546875" style="1" customWidth="1"/>
    <col min="2045" max="2045" width="37" style="1" customWidth="1"/>
    <col min="2046" max="2046" width="9.7109375" style="1" customWidth="1"/>
    <col min="2047" max="2047" width="10.7109375" style="1" customWidth="1"/>
    <col min="2048" max="2048" width="10.85546875" style="1" customWidth="1"/>
    <col min="2049" max="2049" width="17.85546875" style="1" customWidth="1"/>
    <col min="2050" max="2050" width="18.5703125" style="1" customWidth="1"/>
    <col min="2051" max="2299" width="8.85546875" style="1"/>
    <col min="2300" max="2300" width="5.85546875" style="1" customWidth="1"/>
    <col min="2301" max="2301" width="37" style="1" customWidth="1"/>
    <col min="2302" max="2302" width="9.7109375" style="1" customWidth="1"/>
    <col min="2303" max="2303" width="10.7109375" style="1" customWidth="1"/>
    <col min="2304" max="2304" width="10.85546875" style="1" customWidth="1"/>
    <col min="2305" max="2305" width="17.85546875" style="1" customWidth="1"/>
    <col min="2306" max="2306" width="18.5703125" style="1" customWidth="1"/>
    <col min="2307" max="2555" width="8.85546875" style="1"/>
    <col min="2556" max="2556" width="5.85546875" style="1" customWidth="1"/>
    <col min="2557" max="2557" width="37" style="1" customWidth="1"/>
    <col min="2558" max="2558" width="9.7109375" style="1" customWidth="1"/>
    <col min="2559" max="2559" width="10.7109375" style="1" customWidth="1"/>
    <col min="2560" max="2560" width="10.85546875" style="1" customWidth="1"/>
    <col min="2561" max="2561" width="17.85546875" style="1" customWidth="1"/>
    <col min="2562" max="2562" width="18.5703125" style="1" customWidth="1"/>
    <col min="2563" max="2811" width="8.85546875" style="1"/>
    <col min="2812" max="2812" width="5.85546875" style="1" customWidth="1"/>
    <col min="2813" max="2813" width="37" style="1" customWidth="1"/>
    <col min="2814" max="2814" width="9.7109375" style="1" customWidth="1"/>
    <col min="2815" max="2815" width="10.7109375" style="1" customWidth="1"/>
    <col min="2816" max="2816" width="10.85546875" style="1" customWidth="1"/>
    <col min="2817" max="2817" width="17.85546875" style="1" customWidth="1"/>
    <col min="2818" max="2818" width="18.5703125" style="1" customWidth="1"/>
    <col min="2819" max="3067" width="8.85546875" style="1"/>
    <col min="3068" max="3068" width="5.85546875" style="1" customWidth="1"/>
    <col min="3069" max="3069" width="37" style="1" customWidth="1"/>
    <col min="3070" max="3070" width="9.7109375" style="1" customWidth="1"/>
    <col min="3071" max="3071" width="10.7109375" style="1" customWidth="1"/>
    <col min="3072" max="3072" width="10.85546875" style="1" customWidth="1"/>
    <col min="3073" max="3073" width="17.85546875" style="1" customWidth="1"/>
    <col min="3074" max="3074" width="18.5703125" style="1" customWidth="1"/>
    <col min="3075" max="3323" width="8.85546875" style="1"/>
    <col min="3324" max="3324" width="5.85546875" style="1" customWidth="1"/>
    <col min="3325" max="3325" width="37" style="1" customWidth="1"/>
    <col min="3326" max="3326" width="9.7109375" style="1" customWidth="1"/>
    <col min="3327" max="3327" width="10.7109375" style="1" customWidth="1"/>
    <col min="3328" max="3328" width="10.85546875" style="1" customWidth="1"/>
    <col min="3329" max="3329" width="17.85546875" style="1" customWidth="1"/>
    <col min="3330" max="3330" width="18.5703125" style="1" customWidth="1"/>
    <col min="3331" max="3579" width="8.85546875" style="1"/>
    <col min="3580" max="3580" width="5.85546875" style="1" customWidth="1"/>
    <col min="3581" max="3581" width="37" style="1" customWidth="1"/>
    <col min="3582" max="3582" width="9.7109375" style="1" customWidth="1"/>
    <col min="3583" max="3583" width="10.7109375" style="1" customWidth="1"/>
    <col min="3584" max="3584" width="10.85546875" style="1" customWidth="1"/>
    <col min="3585" max="3585" width="17.85546875" style="1" customWidth="1"/>
    <col min="3586" max="3586" width="18.5703125" style="1" customWidth="1"/>
    <col min="3587" max="3835" width="8.85546875" style="1"/>
    <col min="3836" max="3836" width="5.85546875" style="1" customWidth="1"/>
    <col min="3837" max="3837" width="37" style="1" customWidth="1"/>
    <col min="3838" max="3838" width="9.7109375" style="1" customWidth="1"/>
    <col min="3839" max="3839" width="10.7109375" style="1" customWidth="1"/>
    <col min="3840" max="3840" width="10.85546875" style="1" customWidth="1"/>
    <col min="3841" max="3841" width="17.85546875" style="1" customWidth="1"/>
    <col min="3842" max="3842" width="18.5703125" style="1" customWidth="1"/>
    <col min="3843" max="4091" width="8.85546875" style="1"/>
    <col min="4092" max="4092" width="5.85546875" style="1" customWidth="1"/>
    <col min="4093" max="4093" width="37" style="1" customWidth="1"/>
    <col min="4094" max="4094" width="9.7109375" style="1" customWidth="1"/>
    <col min="4095" max="4095" width="10.7109375" style="1" customWidth="1"/>
    <col min="4096" max="4096" width="10.85546875" style="1" customWidth="1"/>
    <col min="4097" max="4097" width="17.85546875" style="1" customWidth="1"/>
    <col min="4098" max="4098" width="18.5703125" style="1" customWidth="1"/>
    <col min="4099" max="4347" width="8.85546875" style="1"/>
    <col min="4348" max="4348" width="5.85546875" style="1" customWidth="1"/>
    <col min="4349" max="4349" width="37" style="1" customWidth="1"/>
    <col min="4350" max="4350" width="9.7109375" style="1" customWidth="1"/>
    <col min="4351" max="4351" width="10.7109375" style="1" customWidth="1"/>
    <col min="4352" max="4352" width="10.85546875" style="1" customWidth="1"/>
    <col min="4353" max="4353" width="17.85546875" style="1" customWidth="1"/>
    <col min="4354" max="4354" width="18.5703125" style="1" customWidth="1"/>
    <col min="4355" max="4603" width="8.85546875" style="1"/>
    <col min="4604" max="4604" width="5.85546875" style="1" customWidth="1"/>
    <col min="4605" max="4605" width="37" style="1" customWidth="1"/>
    <col min="4606" max="4606" width="9.7109375" style="1" customWidth="1"/>
    <col min="4607" max="4607" width="10.7109375" style="1" customWidth="1"/>
    <col min="4608" max="4608" width="10.85546875" style="1" customWidth="1"/>
    <col min="4609" max="4609" width="17.85546875" style="1" customWidth="1"/>
    <col min="4610" max="4610" width="18.5703125" style="1" customWidth="1"/>
    <col min="4611" max="4859" width="8.85546875" style="1"/>
    <col min="4860" max="4860" width="5.85546875" style="1" customWidth="1"/>
    <col min="4861" max="4861" width="37" style="1" customWidth="1"/>
    <col min="4862" max="4862" width="9.7109375" style="1" customWidth="1"/>
    <col min="4863" max="4863" width="10.7109375" style="1" customWidth="1"/>
    <col min="4864" max="4864" width="10.85546875" style="1" customWidth="1"/>
    <col min="4865" max="4865" width="17.85546875" style="1" customWidth="1"/>
    <col min="4866" max="4866" width="18.5703125" style="1" customWidth="1"/>
    <col min="4867" max="5115" width="8.85546875" style="1"/>
    <col min="5116" max="5116" width="5.85546875" style="1" customWidth="1"/>
    <col min="5117" max="5117" width="37" style="1" customWidth="1"/>
    <col min="5118" max="5118" width="9.7109375" style="1" customWidth="1"/>
    <col min="5119" max="5119" width="10.7109375" style="1" customWidth="1"/>
    <col min="5120" max="5120" width="10.85546875" style="1" customWidth="1"/>
    <col min="5121" max="5121" width="17.85546875" style="1" customWidth="1"/>
    <col min="5122" max="5122" width="18.5703125" style="1" customWidth="1"/>
    <col min="5123" max="5371" width="8.85546875" style="1"/>
    <col min="5372" max="5372" width="5.85546875" style="1" customWidth="1"/>
    <col min="5373" max="5373" width="37" style="1" customWidth="1"/>
    <col min="5374" max="5374" width="9.7109375" style="1" customWidth="1"/>
    <col min="5375" max="5375" width="10.7109375" style="1" customWidth="1"/>
    <col min="5376" max="5376" width="10.85546875" style="1" customWidth="1"/>
    <col min="5377" max="5377" width="17.85546875" style="1" customWidth="1"/>
    <col min="5378" max="5378" width="18.5703125" style="1" customWidth="1"/>
    <col min="5379" max="5627" width="8.85546875" style="1"/>
    <col min="5628" max="5628" width="5.85546875" style="1" customWidth="1"/>
    <col min="5629" max="5629" width="37" style="1" customWidth="1"/>
    <col min="5630" max="5630" width="9.7109375" style="1" customWidth="1"/>
    <col min="5631" max="5631" width="10.7109375" style="1" customWidth="1"/>
    <col min="5632" max="5632" width="10.85546875" style="1" customWidth="1"/>
    <col min="5633" max="5633" width="17.85546875" style="1" customWidth="1"/>
    <col min="5634" max="5634" width="18.5703125" style="1" customWidth="1"/>
    <col min="5635" max="5883" width="8.85546875" style="1"/>
    <col min="5884" max="5884" width="5.85546875" style="1" customWidth="1"/>
    <col min="5885" max="5885" width="37" style="1" customWidth="1"/>
    <col min="5886" max="5886" width="9.7109375" style="1" customWidth="1"/>
    <col min="5887" max="5887" width="10.7109375" style="1" customWidth="1"/>
    <col min="5888" max="5888" width="10.85546875" style="1" customWidth="1"/>
    <col min="5889" max="5889" width="17.85546875" style="1" customWidth="1"/>
    <col min="5890" max="5890" width="18.5703125" style="1" customWidth="1"/>
    <col min="5891" max="6139" width="8.85546875" style="1"/>
    <col min="6140" max="6140" width="5.85546875" style="1" customWidth="1"/>
    <col min="6141" max="6141" width="37" style="1" customWidth="1"/>
    <col min="6142" max="6142" width="9.7109375" style="1" customWidth="1"/>
    <col min="6143" max="6143" width="10.7109375" style="1" customWidth="1"/>
    <col min="6144" max="6144" width="10.85546875" style="1" customWidth="1"/>
    <col min="6145" max="6145" width="17.85546875" style="1" customWidth="1"/>
    <col min="6146" max="6146" width="18.5703125" style="1" customWidth="1"/>
    <col min="6147" max="6395" width="8.85546875" style="1"/>
    <col min="6396" max="6396" width="5.85546875" style="1" customWidth="1"/>
    <col min="6397" max="6397" width="37" style="1" customWidth="1"/>
    <col min="6398" max="6398" width="9.7109375" style="1" customWidth="1"/>
    <col min="6399" max="6399" width="10.7109375" style="1" customWidth="1"/>
    <col min="6400" max="6400" width="10.85546875" style="1" customWidth="1"/>
    <col min="6401" max="6401" width="17.85546875" style="1" customWidth="1"/>
    <col min="6402" max="6402" width="18.5703125" style="1" customWidth="1"/>
    <col min="6403" max="6651" width="8.85546875" style="1"/>
    <col min="6652" max="6652" width="5.85546875" style="1" customWidth="1"/>
    <col min="6653" max="6653" width="37" style="1" customWidth="1"/>
    <col min="6654" max="6654" width="9.7109375" style="1" customWidth="1"/>
    <col min="6655" max="6655" width="10.7109375" style="1" customWidth="1"/>
    <col min="6656" max="6656" width="10.85546875" style="1" customWidth="1"/>
    <col min="6657" max="6657" width="17.85546875" style="1" customWidth="1"/>
    <col min="6658" max="6658" width="18.5703125" style="1" customWidth="1"/>
    <col min="6659" max="6907" width="8.85546875" style="1"/>
    <col min="6908" max="6908" width="5.85546875" style="1" customWidth="1"/>
    <col min="6909" max="6909" width="37" style="1" customWidth="1"/>
    <col min="6910" max="6910" width="9.7109375" style="1" customWidth="1"/>
    <col min="6911" max="6911" width="10.7109375" style="1" customWidth="1"/>
    <col min="6912" max="6912" width="10.85546875" style="1" customWidth="1"/>
    <col min="6913" max="6913" width="17.85546875" style="1" customWidth="1"/>
    <col min="6914" max="6914" width="18.5703125" style="1" customWidth="1"/>
    <col min="6915" max="7163" width="8.85546875" style="1"/>
    <col min="7164" max="7164" width="5.85546875" style="1" customWidth="1"/>
    <col min="7165" max="7165" width="37" style="1" customWidth="1"/>
    <col min="7166" max="7166" width="9.7109375" style="1" customWidth="1"/>
    <col min="7167" max="7167" width="10.7109375" style="1" customWidth="1"/>
    <col min="7168" max="7168" width="10.85546875" style="1" customWidth="1"/>
    <col min="7169" max="7169" width="17.85546875" style="1" customWidth="1"/>
    <col min="7170" max="7170" width="18.5703125" style="1" customWidth="1"/>
    <col min="7171" max="7419" width="8.85546875" style="1"/>
    <col min="7420" max="7420" width="5.85546875" style="1" customWidth="1"/>
    <col min="7421" max="7421" width="37" style="1" customWidth="1"/>
    <col min="7422" max="7422" width="9.7109375" style="1" customWidth="1"/>
    <col min="7423" max="7423" width="10.7109375" style="1" customWidth="1"/>
    <col min="7424" max="7424" width="10.85546875" style="1" customWidth="1"/>
    <col min="7425" max="7425" width="17.85546875" style="1" customWidth="1"/>
    <col min="7426" max="7426" width="18.5703125" style="1" customWidth="1"/>
    <col min="7427" max="7675" width="8.85546875" style="1"/>
    <col min="7676" max="7676" width="5.85546875" style="1" customWidth="1"/>
    <col min="7677" max="7677" width="37" style="1" customWidth="1"/>
    <col min="7678" max="7678" width="9.7109375" style="1" customWidth="1"/>
    <col min="7679" max="7679" width="10.7109375" style="1" customWidth="1"/>
    <col min="7680" max="7680" width="10.85546875" style="1" customWidth="1"/>
    <col min="7681" max="7681" width="17.85546875" style="1" customWidth="1"/>
    <col min="7682" max="7682" width="18.5703125" style="1" customWidth="1"/>
    <col min="7683" max="7931" width="8.85546875" style="1"/>
    <col min="7932" max="7932" width="5.85546875" style="1" customWidth="1"/>
    <col min="7933" max="7933" width="37" style="1" customWidth="1"/>
    <col min="7934" max="7934" width="9.7109375" style="1" customWidth="1"/>
    <col min="7935" max="7935" width="10.7109375" style="1" customWidth="1"/>
    <col min="7936" max="7936" width="10.85546875" style="1" customWidth="1"/>
    <col min="7937" max="7937" width="17.85546875" style="1" customWidth="1"/>
    <col min="7938" max="7938" width="18.5703125" style="1" customWidth="1"/>
    <col min="7939" max="8187" width="8.85546875" style="1"/>
    <col min="8188" max="8188" width="5.85546875" style="1" customWidth="1"/>
    <col min="8189" max="8189" width="37" style="1" customWidth="1"/>
    <col min="8190" max="8190" width="9.7109375" style="1" customWidth="1"/>
    <col min="8191" max="8191" width="10.7109375" style="1" customWidth="1"/>
    <col min="8192" max="8192" width="10.85546875" style="1" customWidth="1"/>
    <col min="8193" max="8193" width="17.85546875" style="1" customWidth="1"/>
    <col min="8194" max="8194" width="18.5703125" style="1" customWidth="1"/>
    <col min="8195" max="8443" width="8.85546875" style="1"/>
    <col min="8444" max="8444" width="5.85546875" style="1" customWidth="1"/>
    <col min="8445" max="8445" width="37" style="1" customWidth="1"/>
    <col min="8446" max="8446" width="9.7109375" style="1" customWidth="1"/>
    <col min="8447" max="8447" width="10.7109375" style="1" customWidth="1"/>
    <col min="8448" max="8448" width="10.85546875" style="1" customWidth="1"/>
    <col min="8449" max="8449" width="17.85546875" style="1" customWidth="1"/>
    <col min="8450" max="8450" width="18.5703125" style="1" customWidth="1"/>
    <col min="8451" max="8699" width="8.85546875" style="1"/>
    <col min="8700" max="8700" width="5.85546875" style="1" customWidth="1"/>
    <col min="8701" max="8701" width="37" style="1" customWidth="1"/>
    <col min="8702" max="8702" width="9.7109375" style="1" customWidth="1"/>
    <col min="8703" max="8703" width="10.7109375" style="1" customWidth="1"/>
    <col min="8704" max="8704" width="10.85546875" style="1" customWidth="1"/>
    <col min="8705" max="8705" width="17.85546875" style="1" customWidth="1"/>
    <col min="8706" max="8706" width="18.5703125" style="1" customWidth="1"/>
    <col min="8707" max="8955" width="8.85546875" style="1"/>
    <col min="8956" max="8956" width="5.85546875" style="1" customWidth="1"/>
    <col min="8957" max="8957" width="37" style="1" customWidth="1"/>
    <col min="8958" max="8958" width="9.7109375" style="1" customWidth="1"/>
    <col min="8959" max="8959" width="10.7109375" style="1" customWidth="1"/>
    <col min="8960" max="8960" width="10.85546875" style="1" customWidth="1"/>
    <col min="8961" max="8961" width="17.85546875" style="1" customWidth="1"/>
    <col min="8962" max="8962" width="18.5703125" style="1" customWidth="1"/>
    <col min="8963" max="9211" width="8.85546875" style="1"/>
    <col min="9212" max="9212" width="5.85546875" style="1" customWidth="1"/>
    <col min="9213" max="9213" width="37" style="1" customWidth="1"/>
    <col min="9214" max="9214" width="9.7109375" style="1" customWidth="1"/>
    <col min="9215" max="9215" width="10.7109375" style="1" customWidth="1"/>
    <col min="9216" max="9216" width="10.85546875" style="1" customWidth="1"/>
    <col min="9217" max="9217" width="17.85546875" style="1" customWidth="1"/>
    <col min="9218" max="9218" width="18.5703125" style="1" customWidth="1"/>
    <col min="9219" max="9467" width="8.85546875" style="1"/>
    <col min="9468" max="9468" width="5.85546875" style="1" customWidth="1"/>
    <col min="9469" max="9469" width="37" style="1" customWidth="1"/>
    <col min="9470" max="9470" width="9.7109375" style="1" customWidth="1"/>
    <col min="9471" max="9471" width="10.7109375" style="1" customWidth="1"/>
    <col min="9472" max="9472" width="10.85546875" style="1" customWidth="1"/>
    <col min="9473" max="9473" width="17.85546875" style="1" customWidth="1"/>
    <col min="9474" max="9474" width="18.5703125" style="1" customWidth="1"/>
    <col min="9475" max="9723" width="8.85546875" style="1"/>
    <col min="9724" max="9724" width="5.85546875" style="1" customWidth="1"/>
    <col min="9725" max="9725" width="37" style="1" customWidth="1"/>
    <col min="9726" max="9726" width="9.7109375" style="1" customWidth="1"/>
    <col min="9727" max="9727" width="10.7109375" style="1" customWidth="1"/>
    <col min="9728" max="9728" width="10.85546875" style="1" customWidth="1"/>
    <col min="9729" max="9729" width="17.85546875" style="1" customWidth="1"/>
    <col min="9730" max="9730" width="18.5703125" style="1" customWidth="1"/>
    <col min="9731" max="9979" width="8.85546875" style="1"/>
    <col min="9980" max="9980" width="5.85546875" style="1" customWidth="1"/>
    <col min="9981" max="9981" width="37" style="1" customWidth="1"/>
    <col min="9982" max="9982" width="9.7109375" style="1" customWidth="1"/>
    <col min="9983" max="9983" width="10.7109375" style="1" customWidth="1"/>
    <col min="9984" max="9984" width="10.85546875" style="1" customWidth="1"/>
    <col min="9985" max="9985" width="17.85546875" style="1" customWidth="1"/>
    <col min="9986" max="9986" width="18.5703125" style="1" customWidth="1"/>
    <col min="9987" max="10235" width="8.85546875" style="1"/>
    <col min="10236" max="10236" width="5.85546875" style="1" customWidth="1"/>
    <col min="10237" max="10237" width="37" style="1" customWidth="1"/>
    <col min="10238" max="10238" width="9.7109375" style="1" customWidth="1"/>
    <col min="10239" max="10239" width="10.7109375" style="1" customWidth="1"/>
    <col min="10240" max="10240" width="10.85546875" style="1" customWidth="1"/>
    <col min="10241" max="10241" width="17.85546875" style="1" customWidth="1"/>
    <col min="10242" max="10242" width="18.5703125" style="1" customWidth="1"/>
    <col min="10243" max="10491" width="8.85546875" style="1"/>
    <col min="10492" max="10492" width="5.85546875" style="1" customWidth="1"/>
    <col min="10493" max="10493" width="37" style="1" customWidth="1"/>
    <col min="10494" max="10494" width="9.7109375" style="1" customWidth="1"/>
    <col min="10495" max="10495" width="10.7109375" style="1" customWidth="1"/>
    <col min="10496" max="10496" width="10.85546875" style="1" customWidth="1"/>
    <col min="10497" max="10497" width="17.85546875" style="1" customWidth="1"/>
    <col min="10498" max="10498" width="18.5703125" style="1" customWidth="1"/>
    <col min="10499" max="10747" width="8.85546875" style="1"/>
    <col min="10748" max="10748" width="5.85546875" style="1" customWidth="1"/>
    <col min="10749" max="10749" width="37" style="1" customWidth="1"/>
    <col min="10750" max="10750" width="9.7109375" style="1" customWidth="1"/>
    <col min="10751" max="10751" width="10.7109375" style="1" customWidth="1"/>
    <col min="10752" max="10752" width="10.85546875" style="1" customWidth="1"/>
    <col min="10753" max="10753" width="17.85546875" style="1" customWidth="1"/>
    <col min="10754" max="10754" width="18.5703125" style="1" customWidth="1"/>
    <col min="10755" max="11003" width="8.85546875" style="1"/>
    <col min="11004" max="11004" width="5.85546875" style="1" customWidth="1"/>
    <col min="11005" max="11005" width="37" style="1" customWidth="1"/>
    <col min="11006" max="11006" width="9.7109375" style="1" customWidth="1"/>
    <col min="11007" max="11007" width="10.7109375" style="1" customWidth="1"/>
    <col min="11008" max="11008" width="10.85546875" style="1" customWidth="1"/>
    <col min="11009" max="11009" width="17.85546875" style="1" customWidth="1"/>
    <col min="11010" max="11010" width="18.5703125" style="1" customWidth="1"/>
    <col min="11011" max="11259" width="8.85546875" style="1"/>
    <col min="11260" max="11260" width="5.85546875" style="1" customWidth="1"/>
    <col min="11261" max="11261" width="37" style="1" customWidth="1"/>
    <col min="11262" max="11262" width="9.7109375" style="1" customWidth="1"/>
    <col min="11263" max="11263" width="10.7109375" style="1" customWidth="1"/>
    <col min="11264" max="11264" width="10.85546875" style="1" customWidth="1"/>
    <col min="11265" max="11265" width="17.85546875" style="1" customWidth="1"/>
    <col min="11266" max="11266" width="18.5703125" style="1" customWidth="1"/>
    <col min="11267" max="11515" width="8.85546875" style="1"/>
    <col min="11516" max="11516" width="5.85546875" style="1" customWidth="1"/>
    <col min="11517" max="11517" width="37" style="1" customWidth="1"/>
    <col min="11518" max="11518" width="9.7109375" style="1" customWidth="1"/>
    <col min="11519" max="11519" width="10.7109375" style="1" customWidth="1"/>
    <col min="11520" max="11520" width="10.85546875" style="1" customWidth="1"/>
    <col min="11521" max="11521" width="17.85546875" style="1" customWidth="1"/>
    <col min="11522" max="11522" width="18.5703125" style="1" customWidth="1"/>
    <col min="11523" max="11771" width="8.85546875" style="1"/>
    <col min="11772" max="11772" width="5.85546875" style="1" customWidth="1"/>
    <col min="11773" max="11773" width="37" style="1" customWidth="1"/>
    <col min="11774" max="11774" width="9.7109375" style="1" customWidth="1"/>
    <col min="11775" max="11775" width="10.7109375" style="1" customWidth="1"/>
    <col min="11776" max="11776" width="10.85546875" style="1" customWidth="1"/>
    <col min="11777" max="11777" width="17.85546875" style="1" customWidth="1"/>
    <col min="11778" max="11778" width="18.5703125" style="1" customWidth="1"/>
    <col min="11779" max="12027" width="8.85546875" style="1"/>
    <col min="12028" max="12028" width="5.85546875" style="1" customWidth="1"/>
    <col min="12029" max="12029" width="37" style="1" customWidth="1"/>
    <col min="12030" max="12030" width="9.7109375" style="1" customWidth="1"/>
    <col min="12031" max="12031" width="10.7109375" style="1" customWidth="1"/>
    <col min="12032" max="12032" width="10.85546875" style="1" customWidth="1"/>
    <col min="12033" max="12033" width="17.85546875" style="1" customWidth="1"/>
    <col min="12034" max="12034" width="18.5703125" style="1" customWidth="1"/>
    <col min="12035" max="12283" width="8.85546875" style="1"/>
    <col min="12284" max="12284" width="5.85546875" style="1" customWidth="1"/>
    <col min="12285" max="12285" width="37" style="1" customWidth="1"/>
    <col min="12286" max="12286" width="9.7109375" style="1" customWidth="1"/>
    <col min="12287" max="12287" width="10.7109375" style="1" customWidth="1"/>
    <col min="12288" max="12288" width="10.85546875" style="1" customWidth="1"/>
    <col min="12289" max="12289" width="17.85546875" style="1" customWidth="1"/>
    <col min="12290" max="12290" width="18.5703125" style="1" customWidth="1"/>
    <col min="12291" max="12539" width="8.85546875" style="1"/>
    <col min="12540" max="12540" width="5.85546875" style="1" customWidth="1"/>
    <col min="12541" max="12541" width="37" style="1" customWidth="1"/>
    <col min="12542" max="12542" width="9.7109375" style="1" customWidth="1"/>
    <col min="12543" max="12543" width="10.7109375" style="1" customWidth="1"/>
    <col min="12544" max="12544" width="10.85546875" style="1" customWidth="1"/>
    <col min="12545" max="12545" width="17.85546875" style="1" customWidth="1"/>
    <col min="12546" max="12546" width="18.5703125" style="1" customWidth="1"/>
    <col min="12547" max="12795" width="8.85546875" style="1"/>
    <col min="12796" max="12796" width="5.85546875" style="1" customWidth="1"/>
    <col min="12797" max="12797" width="37" style="1" customWidth="1"/>
    <col min="12798" max="12798" width="9.7109375" style="1" customWidth="1"/>
    <col min="12799" max="12799" width="10.7109375" style="1" customWidth="1"/>
    <col min="12800" max="12800" width="10.85546875" style="1" customWidth="1"/>
    <col min="12801" max="12801" width="17.85546875" style="1" customWidth="1"/>
    <col min="12802" max="12802" width="18.5703125" style="1" customWidth="1"/>
    <col min="12803" max="13051" width="8.85546875" style="1"/>
    <col min="13052" max="13052" width="5.85546875" style="1" customWidth="1"/>
    <col min="13053" max="13053" width="37" style="1" customWidth="1"/>
    <col min="13054" max="13054" width="9.7109375" style="1" customWidth="1"/>
    <col min="13055" max="13055" width="10.7109375" style="1" customWidth="1"/>
    <col min="13056" max="13056" width="10.85546875" style="1" customWidth="1"/>
    <col min="13057" max="13057" width="17.85546875" style="1" customWidth="1"/>
    <col min="13058" max="13058" width="18.5703125" style="1" customWidth="1"/>
    <col min="13059" max="13307" width="8.85546875" style="1"/>
    <col min="13308" max="13308" width="5.85546875" style="1" customWidth="1"/>
    <col min="13309" max="13309" width="37" style="1" customWidth="1"/>
    <col min="13310" max="13310" width="9.7109375" style="1" customWidth="1"/>
    <col min="13311" max="13311" width="10.7109375" style="1" customWidth="1"/>
    <col min="13312" max="13312" width="10.85546875" style="1" customWidth="1"/>
    <col min="13313" max="13313" width="17.85546875" style="1" customWidth="1"/>
    <col min="13314" max="13314" width="18.5703125" style="1" customWidth="1"/>
    <col min="13315" max="13563" width="8.85546875" style="1"/>
    <col min="13564" max="13564" width="5.85546875" style="1" customWidth="1"/>
    <col min="13565" max="13565" width="37" style="1" customWidth="1"/>
    <col min="13566" max="13566" width="9.7109375" style="1" customWidth="1"/>
    <col min="13567" max="13567" width="10.7109375" style="1" customWidth="1"/>
    <col min="13568" max="13568" width="10.85546875" style="1" customWidth="1"/>
    <col min="13569" max="13569" width="17.85546875" style="1" customWidth="1"/>
    <col min="13570" max="13570" width="18.5703125" style="1" customWidth="1"/>
    <col min="13571" max="13819" width="8.85546875" style="1"/>
    <col min="13820" max="13820" width="5.85546875" style="1" customWidth="1"/>
    <col min="13821" max="13821" width="37" style="1" customWidth="1"/>
    <col min="13822" max="13822" width="9.7109375" style="1" customWidth="1"/>
    <col min="13823" max="13823" width="10.7109375" style="1" customWidth="1"/>
    <col min="13824" max="13824" width="10.85546875" style="1" customWidth="1"/>
    <col min="13825" max="13825" width="17.85546875" style="1" customWidth="1"/>
    <col min="13826" max="13826" width="18.5703125" style="1" customWidth="1"/>
    <col min="13827" max="14075" width="8.85546875" style="1"/>
    <col min="14076" max="14076" width="5.85546875" style="1" customWidth="1"/>
    <col min="14077" max="14077" width="37" style="1" customWidth="1"/>
    <col min="14078" max="14078" width="9.7109375" style="1" customWidth="1"/>
    <col min="14079" max="14079" width="10.7109375" style="1" customWidth="1"/>
    <col min="14080" max="14080" width="10.85546875" style="1" customWidth="1"/>
    <col min="14081" max="14081" width="17.85546875" style="1" customWidth="1"/>
    <col min="14082" max="14082" width="18.5703125" style="1" customWidth="1"/>
    <col min="14083" max="14331" width="8.85546875" style="1"/>
    <col min="14332" max="14332" width="5.85546875" style="1" customWidth="1"/>
    <col min="14333" max="14333" width="37" style="1" customWidth="1"/>
    <col min="14334" max="14334" width="9.7109375" style="1" customWidth="1"/>
    <col min="14335" max="14335" width="10.7109375" style="1" customWidth="1"/>
    <col min="14336" max="14336" width="10.85546875" style="1" customWidth="1"/>
    <col min="14337" max="14337" width="17.85546875" style="1" customWidth="1"/>
    <col min="14338" max="14338" width="18.5703125" style="1" customWidth="1"/>
    <col min="14339" max="14587" width="8.85546875" style="1"/>
    <col min="14588" max="14588" width="5.85546875" style="1" customWidth="1"/>
    <col min="14589" max="14589" width="37" style="1" customWidth="1"/>
    <col min="14590" max="14590" width="9.7109375" style="1" customWidth="1"/>
    <col min="14591" max="14591" width="10.7109375" style="1" customWidth="1"/>
    <col min="14592" max="14592" width="10.85546875" style="1" customWidth="1"/>
    <col min="14593" max="14593" width="17.85546875" style="1" customWidth="1"/>
    <col min="14594" max="14594" width="18.5703125" style="1" customWidth="1"/>
    <col min="14595" max="14843" width="8.85546875" style="1"/>
    <col min="14844" max="14844" width="5.85546875" style="1" customWidth="1"/>
    <col min="14845" max="14845" width="37" style="1" customWidth="1"/>
    <col min="14846" max="14846" width="9.7109375" style="1" customWidth="1"/>
    <col min="14847" max="14847" width="10.7109375" style="1" customWidth="1"/>
    <col min="14848" max="14848" width="10.85546875" style="1" customWidth="1"/>
    <col min="14849" max="14849" width="17.85546875" style="1" customWidth="1"/>
    <col min="14850" max="14850" width="18.5703125" style="1" customWidth="1"/>
    <col min="14851" max="15099" width="8.85546875" style="1"/>
    <col min="15100" max="15100" width="5.85546875" style="1" customWidth="1"/>
    <col min="15101" max="15101" width="37" style="1" customWidth="1"/>
    <col min="15102" max="15102" width="9.7109375" style="1" customWidth="1"/>
    <col min="15103" max="15103" width="10.7109375" style="1" customWidth="1"/>
    <col min="15104" max="15104" width="10.85546875" style="1" customWidth="1"/>
    <col min="15105" max="15105" width="17.85546875" style="1" customWidth="1"/>
    <col min="15106" max="15106" width="18.5703125" style="1" customWidth="1"/>
    <col min="15107" max="15355" width="8.85546875" style="1"/>
    <col min="15356" max="15356" width="5.85546875" style="1" customWidth="1"/>
    <col min="15357" max="15357" width="37" style="1" customWidth="1"/>
    <col min="15358" max="15358" width="9.7109375" style="1" customWidth="1"/>
    <col min="15359" max="15359" width="10.7109375" style="1" customWidth="1"/>
    <col min="15360" max="15360" width="10.85546875" style="1" customWidth="1"/>
    <col min="15361" max="15361" width="17.85546875" style="1" customWidth="1"/>
    <col min="15362" max="15362" width="18.5703125" style="1" customWidth="1"/>
    <col min="15363" max="15611" width="8.85546875" style="1"/>
    <col min="15612" max="15612" width="5.85546875" style="1" customWidth="1"/>
    <col min="15613" max="15613" width="37" style="1" customWidth="1"/>
    <col min="15614" max="15614" width="9.7109375" style="1" customWidth="1"/>
    <col min="15615" max="15615" width="10.7109375" style="1" customWidth="1"/>
    <col min="15616" max="15616" width="10.85546875" style="1" customWidth="1"/>
    <col min="15617" max="15617" width="17.85546875" style="1" customWidth="1"/>
    <col min="15618" max="15618" width="18.5703125" style="1" customWidth="1"/>
    <col min="15619" max="15867" width="8.85546875" style="1"/>
    <col min="15868" max="15868" width="5.85546875" style="1" customWidth="1"/>
    <col min="15869" max="15869" width="37" style="1" customWidth="1"/>
    <col min="15870" max="15870" width="9.7109375" style="1" customWidth="1"/>
    <col min="15871" max="15871" width="10.7109375" style="1" customWidth="1"/>
    <col min="15872" max="15872" width="10.85546875" style="1" customWidth="1"/>
    <col min="15873" max="15873" width="17.85546875" style="1" customWidth="1"/>
    <col min="15874" max="15874" width="18.5703125" style="1" customWidth="1"/>
    <col min="15875" max="16123" width="8.85546875" style="1"/>
    <col min="16124" max="16124" width="5.85546875" style="1" customWidth="1"/>
    <col min="16125" max="16125" width="37" style="1" customWidth="1"/>
    <col min="16126" max="16126" width="9.7109375" style="1" customWidth="1"/>
    <col min="16127" max="16127" width="10.7109375" style="1" customWidth="1"/>
    <col min="16128" max="16128" width="10.85546875" style="1" customWidth="1"/>
    <col min="16129" max="16129" width="17.85546875" style="1" customWidth="1"/>
    <col min="16130" max="16130" width="18.5703125" style="1" customWidth="1"/>
    <col min="16131" max="16384" width="8.85546875" style="1"/>
  </cols>
  <sheetData>
    <row r="1" spans="1:7" ht="48" hidden="1" customHeight="1" outlineLevel="1" x14ac:dyDescent="0.2">
      <c r="E1" s="143" t="s">
        <v>0</v>
      </c>
      <c r="F1" s="143"/>
      <c r="G1" s="143"/>
    </row>
    <row r="2" spans="1:7" hidden="1" outlineLevel="1" x14ac:dyDescent="0.2">
      <c r="B2" s="2"/>
      <c r="C2" s="2"/>
      <c r="D2" s="2"/>
      <c r="E2" s="2"/>
      <c r="F2" s="2"/>
      <c r="G2" s="10"/>
    </row>
    <row r="3" spans="1:7" hidden="1" outlineLevel="1" x14ac:dyDescent="0.2">
      <c r="B3" s="2"/>
      <c r="C3" s="2"/>
      <c r="D3" s="3" t="s">
        <v>1</v>
      </c>
      <c r="E3" s="2"/>
      <c r="F3" s="2"/>
      <c r="G3" s="10"/>
    </row>
    <row r="4" spans="1:7" hidden="1" outlineLevel="1" x14ac:dyDescent="0.2">
      <c r="B4" s="4"/>
      <c r="C4" s="4"/>
      <c r="D4" s="5" t="s">
        <v>2</v>
      </c>
      <c r="E4" s="4"/>
      <c r="F4" s="4"/>
      <c r="G4" s="99"/>
    </row>
    <row r="5" spans="1:7" hidden="1" outlineLevel="1" x14ac:dyDescent="0.2">
      <c r="B5" s="144" t="s">
        <v>3</v>
      </c>
      <c r="C5" s="144"/>
      <c r="D5" s="144"/>
      <c r="E5" s="144"/>
      <c r="F5" s="144"/>
      <c r="G5" s="144"/>
    </row>
    <row r="6" spans="1:7" hidden="1" outlineLevel="1" x14ac:dyDescent="0.2">
      <c r="B6" s="6" t="s">
        <v>4</v>
      </c>
      <c r="C6" s="4"/>
      <c r="D6" s="4"/>
      <c r="E6" s="4"/>
      <c r="F6" s="4"/>
      <c r="G6" s="100" t="s">
        <v>5</v>
      </c>
    </row>
    <row r="7" spans="1:7" hidden="1" outlineLevel="1" x14ac:dyDescent="0.2">
      <c r="B7" s="2"/>
      <c r="C7" s="2"/>
      <c r="D7" s="2"/>
      <c r="E7" s="2"/>
      <c r="F7" s="2"/>
      <c r="G7" s="10"/>
    </row>
    <row r="8" spans="1:7" s="11" customFormat="1" hidden="1" outlineLevel="1" x14ac:dyDescent="0.2">
      <c r="A8" s="7" t="s">
        <v>6</v>
      </c>
      <c r="B8" s="8"/>
      <c r="C8" s="8"/>
      <c r="D8" s="9" t="s">
        <v>7</v>
      </c>
      <c r="E8" s="10"/>
      <c r="F8" s="1"/>
      <c r="G8" s="8"/>
    </row>
    <row r="9" spans="1:7" s="11" customFormat="1" hidden="1" outlineLevel="1" x14ac:dyDescent="0.2">
      <c r="A9" s="7" t="s">
        <v>8</v>
      </c>
      <c r="B9" s="7"/>
      <c r="C9" s="7"/>
      <c r="D9" s="7"/>
      <c r="E9" s="7"/>
      <c r="F9" s="7"/>
      <c r="G9" s="7"/>
    </row>
    <row r="10" spans="1:7" s="11" customFormat="1" ht="10.15" hidden="1" customHeight="1" outlineLevel="1" x14ac:dyDescent="0.2">
      <c r="A10" s="8"/>
      <c r="B10" s="8"/>
      <c r="C10" s="12" t="s">
        <v>9</v>
      </c>
      <c r="D10" s="13"/>
      <c r="E10" s="1"/>
      <c r="F10" s="8"/>
      <c r="G10" s="101"/>
    </row>
    <row r="11" spans="1:7" s="11" customFormat="1" hidden="1" outlineLevel="1" x14ac:dyDescent="0.2">
      <c r="A11" s="142" t="s">
        <v>10</v>
      </c>
      <c r="B11" s="142"/>
      <c r="C11" s="142"/>
      <c r="D11" s="142"/>
      <c r="E11" s="142"/>
      <c r="F11" s="142"/>
      <c r="G11" s="142"/>
    </row>
    <row r="12" spans="1:7" s="11" customFormat="1" ht="12.75" hidden="1" customHeight="1" outlineLevel="1" x14ac:dyDescent="0.2">
      <c r="A12" s="145" t="s">
        <v>11</v>
      </c>
      <c r="B12" s="145"/>
      <c r="C12" s="145"/>
      <c r="D12" s="145"/>
      <c r="E12" s="145"/>
      <c r="F12" s="145"/>
      <c r="G12" s="145"/>
    </row>
    <row r="13" spans="1:7" s="11" customFormat="1" hidden="1" outlineLevel="1" x14ac:dyDescent="0.2">
      <c r="A13" s="142" t="s">
        <v>12</v>
      </c>
      <c r="B13" s="142"/>
      <c r="C13" s="142"/>
      <c r="D13" s="142"/>
      <c r="E13" s="142"/>
      <c r="F13" s="142"/>
      <c r="G13" s="142"/>
    </row>
    <row r="14" spans="1:7" s="11" customFormat="1" hidden="1" outlineLevel="1" x14ac:dyDescent="0.2">
      <c r="A14" s="142" t="s">
        <v>13</v>
      </c>
      <c r="B14" s="142"/>
      <c r="C14" s="142"/>
      <c r="D14" s="142"/>
      <c r="E14" s="142"/>
      <c r="F14" s="142"/>
      <c r="G14" s="142"/>
    </row>
    <row r="15" spans="1:7" s="11" customFormat="1" hidden="1" outlineLevel="1" x14ac:dyDescent="0.2">
      <c r="A15" s="142" t="s">
        <v>14</v>
      </c>
      <c r="B15" s="142"/>
      <c r="C15" s="142"/>
      <c r="D15" s="142"/>
      <c r="E15" s="142"/>
      <c r="F15" s="142"/>
      <c r="G15" s="142"/>
    </row>
    <row r="16" spans="1:7" s="11" customFormat="1" hidden="1" outlineLevel="1" x14ac:dyDescent="0.2">
      <c r="A16" s="149" t="s">
        <v>15</v>
      </c>
      <c r="B16" s="142"/>
      <c r="C16" s="142"/>
      <c r="D16" s="142"/>
      <c r="E16" s="142"/>
      <c r="F16" s="142"/>
      <c r="G16" s="142"/>
    </row>
    <row r="17" spans="1:7" s="11" customFormat="1" hidden="1" outlineLevel="1" x14ac:dyDescent="0.2">
      <c r="A17" s="142" t="s">
        <v>16</v>
      </c>
      <c r="B17" s="142"/>
      <c r="C17" s="142"/>
      <c r="D17" s="142"/>
      <c r="E17" s="142"/>
      <c r="F17" s="142"/>
      <c r="G17" s="142"/>
    </row>
    <row r="18" spans="1:7" s="11" customFormat="1" hidden="1" outlineLevel="1" x14ac:dyDescent="0.2">
      <c r="A18" s="150" t="s">
        <v>17</v>
      </c>
      <c r="B18" s="150"/>
      <c r="C18" s="15"/>
      <c r="D18" s="16"/>
      <c r="E18" s="2"/>
      <c r="F18" s="2"/>
      <c r="G18" s="10"/>
    </row>
    <row r="19" spans="1:7" s="11" customFormat="1" outlineLevel="1" x14ac:dyDescent="0.2">
      <c r="A19" s="14"/>
      <c r="B19" s="14"/>
      <c r="C19" s="15"/>
      <c r="D19" s="16"/>
      <c r="E19" s="2"/>
      <c r="F19" s="2"/>
      <c r="G19" s="113" t="s">
        <v>259</v>
      </c>
    </row>
    <row r="20" spans="1:7" s="17" customFormat="1" ht="27" customHeight="1" x14ac:dyDescent="0.2">
      <c r="A20" s="151" t="s">
        <v>18</v>
      </c>
      <c r="B20" s="151"/>
      <c r="C20" s="151"/>
      <c r="D20" s="151"/>
      <c r="E20" s="151"/>
      <c r="F20" s="151"/>
      <c r="G20" s="151"/>
    </row>
    <row r="21" spans="1:7" s="17" customFormat="1" ht="15" x14ac:dyDescent="0.25">
      <c r="A21" s="18"/>
      <c r="B21" s="152" t="s">
        <v>19</v>
      </c>
      <c r="C21" s="152"/>
      <c r="D21" s="152"/>
      <c r="E21" s="152"/>
      <c r="F21" s="152"/>
      <c r="G21" s="152"/>
    </row>
    <row r="22" spans="1:7" ht="10.5" customHeight="1" collapsed="1" x14ac:dyDescent="0.2">
      <c r="A22" s="19"/>
      <c r="B22" s="19"/>
      <c r="C22" s="19"/>
      <c r="D22" s="19"/>
      <c r="E22" s="19"/>
      <c r="F22" s="20" t="s">
        <v>20</v>
      </c>
      <c r="G22" s="102"/>
    </row>
    <row r="23" spans="1:7" s="15" customFormat="1" ht="42.75" customHeight="1" x14ac:dyDescent="0.2">
      <c r="A23" s="21"/>
      <c r="B23" s="22" t="s">
        <v>21</v>
      </c>
      <c r="C23" s="153" t="s">
        <v>22</v>
      </c>
      <c r="D23" s="153"/>
      <c r="E23" s="23" t="s">
        <v>23</v>
      </c>
      <c r="F23" s="24"/>
      <c r="G23" s="103" t="s">
        <v>24</v>
      </c>
    </row>
    <row r="24" spans="1:7" s="15" customFormat="1" x14ac:dyDescent="0.2">
      <c r="A24" s="21"/>
      <c r="B24" s="154" t="s">
        <v>25</v>
      </c>
      <c r="C24" s="154"/>
      <c r="D24" s="154"/>
      <c r="E24" s="154"/>
      <c r="F24" s="154"/>
      <c r="G24" s="154"/>
    </row>
    <row r="25" spans="1:7" s="15" customFormat="1" x14ac:dyDescent="0.2">
      <c r="A25" s="21"/>
      <c r="B25" s="25" t="s">
        <v>26</v>
      </c>
      <c r="C25" s="25"/>
      <c r="D25" s="25"/>
      <c r="E25" s="25"/>
      <c r="F25" s="25"/>
      <c r="G25" s="104"/>
    </row>
    <row r="26" spans="1:7" s="15" customFormat="1" x14ac:dyDescent="0.2">
      <c r="A26" s="21"/>
      <c r="B26" s="26" t="s">
        <v>27</v>
      </c>
      <c r="C26" s="27">
        <v>1</v>
      </c>
      <c r="D26" s="28">
        <v>0.15720000000000001</v>
      </c>
      <c r="E26" s="29" t="s">
        <v>28</v>
      </c>
      <c r="F26" s="30"/>
      <c r="G26" s="54">
        <v>179.9</v>
      </c>
    </row>
    <row r="27" spans="1:7" s="15" customFormat="1" x14ac:dyDescent="0.2">
      <c r="A27" s="21"/>
      <c r="B27" s="25" t="s">
        <v>29</v>
      </c>
      <c r="C27" s="27"/>
      <c r="D27" s="28"/>
      <c r="E27" s="29"/>
      <c r="F27" s="30"/>
      <c r="G27" s="54"/>
    </row>
    <row r="28" spans="1:7" s="15" customFormat="1" x14ac:dyDescent="0.2">
      <c r="A28" s="21"/>
      <c r="B28" s="26" t="s">
        <v>30</v>
      </c>
      <c r="C28" s="27">
        <v>1</v>
      </c>
      <c r="D28" s="31">
        <v>4.9276</v>
      </c>
      <c r="E28" s="29" t="s">
        <v>31</v>
      </c>
      <c r="F28" s="30"/>
      <c r="G28" s="54">
        <v>2145.1799999999998</v>
      </c>
    </row>
    <row r="29" spans="1:7" s="15" customFormat="1" x14ac:dyDescent="0.2">
      <c r="A29" s="21"/>
      <c r="B29" s="25" t="s">
        <v>32</v>
      </c>
      <c r="C29" s="27"/>
      <c r="D29" s="28"/>
      <c r="E29" s="29"/>
      <c r="F29" s="30"/>
      <c r="G29" s="54"/>
    </row>
    <row r="30" spans="1:7" s="15" customFormat="1" x14ac:dyDescent="0.2">
      <c r="A30" s="21"/>
      <c r="B30" s="26" t="s">
        <v>27</v>
      </c>
      <c r="C30" s="27">
        <v>1</v>
      </c>
      <c r="D30" s="31">
        <v>7.6775999999999991</v>
      </c>
      <c r="E30" s="29" t="s">
        <v>33</v>
      </c>
      <c r="F30" s="30"/>
      <c r="G30" s="54">
        <v>994.58</v>
      </c>
    </row>
    <row r="31" spans="1:7" s="15" customFormat="1" x14ac:dyDescent="0.2">
      <c r="A31" s="21"/>
      <c r="B31" s="26" t="s">
        <v>34</v>
      </c>
      <c r="C31" s="27">
        <v>1</v>
      </c>
      <c r="D31" s="27">
        <v>1</v>
      </c>
      <c r="E31" s="29" t="s">
        <v>35</v>
      </c>
      <c r="F31" s="30"/>
      <c r="G31" s="54">
        <v>1219.01</v>
      </c>
    </row>
    <row r="32" spans="1:7" s="15" customFormat="1" x14ac:dyDescent="0.2">
      <c r="A32" s="21"/>
      <c r="B32" s="25" t="s">
        <v>36</v>
      </c>
      <c r="C32" s="27"/>
      <c r="D32" s="27"/>
      <c r="E32" s="29"/>
      <c r="F32" s="30"/>
      <c r="G32" s="54"/>
    </row>
    <row r="33" spans="1:7" s="15" customFormat="1" x14ac:dyDescent="0.2">
      <c r="A33" s="21"/>
      <c r="B33" s="26" t="s">
        <v>37</v>
      </c>
      <c r="C33" s="27">
        <v>1</v>
      </c>
      <c r="D33" s="31">
        <v>1.141</v>
      </c>
      <c r="E33" s="29" t="s">
        <v>38</v>
      </c>
      <c r="F33" s="30"/>
      <c r="G33" s="54">
        <v>1127.21</v>
      </c>
    </row>
    <row r="34" spans="1:7" s="15" customFormat="1" ht="24" x14ac:dyDescent="0.2">
      <c r="A34" s="21"/>
      <c r="B34" s="32" t="s">
        <v>39</v>
      </c>
      <c r="C34" s="27">
        <v>1</v>
      </c>
      <c r="D34" s="33">
        <v>78</v>
      </c>
      <c r="E34" s="29" t="s">
        <v>31</v>
      </c>
      <c r="F34" s="30">
        <v>24.36</v>
      </c>
      <c r="G34" s="54">
        <f>F34*D34</f>
        <v>1900.08</v>
      </c>
    </row>
    <row r="35" spans="1:7" s="15" customFormat="1" x14ac:dyDescent="0.2">
      <c r="A35" s="21"/>
      <c r="B35" s="26" t="s">
        <v>40</v>
      </c>
      <c r="C35" s="27">
        <v>1</v>
      </c>
      <c r="D35" s="31">
        <v>7.7649999999999997</v>
      </c>
      <c r="E35" s="29" t="s">
        <v>41</v>
      </c>
      <c r="F35" s="30"/>
      <c r="G35" s="54">
        <v>696.21</v>
      </c>
    </row>
    <row r="36" spans="1:7" s="15" customFormat="1" hidden="1" x14ac:dyDescent="0.2">
      <c r="A36" s="21"/>
      <c r="B36" s="26" t="s">
        <v>42</v>
      </c>
      <c r="C36" s="27">
        <v>1</v>
      </c>
      <c r="D36" s="28"/>
      <c r="E36" s="29" t="s">
        <v>31</v>
      </c>
      <c r="F36" s="28"/>
      <c r="G36" s="54"/>
    </row>
    <row r="37" spans="1:7" s="15" customFormat="1" hidden="1" x14ac:dyDescent="0.2">
      <c r="A37" s="21"/>
      <c r="B37" s="34" t="s">
        <v>43</v>
      </c>
      <c r="C37" s="35">
        <v>1</v>
      </c>
      <c r="D37" s="35"/>
      <c r="E37" s="29"/>
      <c r="F37" s="30"/>
      <c r="G37" s="54"/>
    </row>
    <row r="38" spans="1:7" s="15" customFormat="1" hidden="1" x14ac:dyDescent="0.2">
      <c r="A38" s="21"/>
      <c r="B38" s="34"/>
      <c r="C38" s="35">
        <v>1</v>
      </c>
      <c r="D38" s="35"/>
      <c r="E38" s="29"/>
      <c r="F38" s="30"/>
      <c r="G38" s="54"/>
    </row>
    <row r="39" spans="1:7" s="15" customFormat="1" x14ac:dyDescent="0.2">
      <c r="A39" s="21"/>
      <c r="B39" s="36" t="s">
        <v>44</v>
      </c>
      <c r="C39" s="27"/>
      <c r="D39" s="27"/>
      <c r="E39" s="29"/>
      <c r="F39" s="30"/>
      <c r="G39" s="54"/>
    </row>
    <row r="40" spans="1:7" s="15" customFormat="1" x14ac:dyDescent="0.2">
      <c r="A40" s="21"/>
      <c r="B40" s="37" t="s">
        <v>27</v>
      </c>
      <c r="C40" s="27">
        <v>1</v>
      </c>
      <c r="D40" s="28">
        <v>7.6775999999999991</v>
      </c>
      <c r="E40" s="29" t="s">
        <v>33</v>
      </c>
      <c r="F40" s="30"/>
      <c r="G40" s="54">
        <v>994.58</v>
      </c>
    </row>
    <row r="41" spans="1:7" s="15" customFormat="1" x14ac:dyDescent="0.2">
      <c r="A41" s="21"/>
      <c r="B41" s="36" t="s">
        <v>45</v>
      </c>
      <c r="C41" s="27"/>
      <c r="D41" s="27"/>
      <c r="E41" s="29"/>
      <c r="F41" s="30"/>
      <c r="G41" s="54"/>
    </row>
    <row r="42" spans="1:7" s="15" customFormat="1" x14ac:dyDescent="0.2">
      <c r="A42" s="21"/>
      <c r="B42" s="26" t="s">
        <v>46</v>
      </c>
      <c r="C42" s="27">
        <v>1</v>
      </c>
      <c r="D42" s="31">
        <v>0.2742</v>
      </c>
      <c r="E42" s="29" t="s">
        <v>28</v>
      </c>
      <c r="F42" s="30"/>
      <c r="G42" s="54">
        <v>331.26</v>
      </c>
    </row>
    <row r="43" spans="1:7" s="15" customFormat="1" ht="25.5" customHeight="1" x14ac:dyDescent="0.2">
      <c r="A43" s="21"/>
      <c r="B43" s="155" t="s">
        <v>47</v>
      </c>
      <c r="C43" s="156"/>
      <c r="D43" s="156"/>
      <c r="E43" s="156"/>
      <c r="F43" s="157"/>
      <c r="G43" s="54"/>
    </row>
    <row r="44" spans="1:7" s="15" customFormat="1" x14ac:dyDescent="0.2">
      <c r="A44" s="21"/>
      <c r="B44" s="26" t="s">
        <v>48</v>
      </c>
      <c r="C44" s="27">
        <v>1</v>
      </c>
      <c r="D44" s="31">
        <v>0.2742</v>
      </c>
      <c r="E44" s="38" t="s">
        <v>49</v>
      </c>
      <c r="F44" s="30"/>
      <c r="G44" s="54">
        <v>298.37</v>
      </c>
    </row>
    <row r="45" spans="1:7" s="15" customFormat="1" x14ac:dyDescent="0.2">
      <c r="A45" s="21"/>
      <c r="B45" s="26" t="s">
        <v>142</v>
      </c>
      <c r="C45" s="27">
        <v>1</v>
      </c>
      <c r="D45" s="27">
        <v>1</v>
      </c>
      <c r="E45" s="29" t="s">
        <v>35</v>
      </c>
      <c r="F45" s="30"/>
      <c r="G45" s="54">
        <v>46.481400000000001</v>
      </c>
    </row>
    <row r="46" spans="1:7" s="15" customFormat="1" x14ac:dyDescent="0.2">
      <c r="A46" s="21"/>
      <c r="B46" s="26" t="s">
        <v>143</v>
      </c>
      <c r="C46" s="27">
        <v>1</v>
      </c>
      <c r="D46" s="27">
        <v>1</v>
      </c>
      <c r="E46" s="29" t="s">
        <v>144</v>
      </c>
      <c r="F46" s="30"/>
      <c r="G46" s="54">
        <v>469.51573846153843</v>
      </c>
    </row>
    <row r="47" spans="1:7" s="15" customFormat="1" x14ac:dyDescent="0.2">
      <c r="A47" s="21"/>
      <c r="B47" s="26" t="s">
        <v>145</v>
      </c>
      <c r="C47" s="27">
        <v>1</v>
      </c>
      <c r="D47" s="27">
        <v>1</v>
      </c>
      <c r="E47" s="29" t="s">
        <v>35</v>
      </c>
      <c r="F47" s="30"/>
      <c r="G47" s="54">
        <v>82.747107692307679</v>
      </c>
    </row>
    <row r="48" spans="1:7" s="15" customFormat="1" x14ac:dyDescent="0.2">
      <c r="A48" s="21"/>
      <c r="B48" s="26" t="s">
        <v>146</v>
      </c>
      <c r="C48" s="27">
        <v>1</v>
      </c>
      <c r="D48" s="27">
        <v>2</v>
      </c>
      <c r="E48" s="29" t="s">
        <v>35</v>
      </c>
      <c r="F48" s="30"/>
      <c r="G48" s="54">
        <v>241.94792045454545</v>
      </c>
    </row>
    <row r="49" spans="1:7" s="15" customFormat="1" x14ac:dyDescent="0.2">
      <c r="A49" s="21"/>
      <c r="B49" s="26" t="s">
        <v>147</v>
      </c>
      <c r="C49" s="27">
        <v>1</v>
      </c>
      <c r="D49" s="27">
        <v>4</v>
      </c>
      <c r="E49" s="29" t="s">
        <v>35</v>
      </c>
      <c r="F49" s="30">
        <v>91.17</v>
      </c>
      <c r="G49" s="54">
        <v>364.68</v>
      </c>
    </row>
    <row r="50" spans="1:7" s="15" customFormat="1" x14ac:dyDescent="0.2">
      <c r="A50" s="21"/>
      <c r="B50" s="36" t="s">
        <v>50</v>
      </c>
      <c r="C50" s="27"/>
      <c r="D50" s="27"/>
      <c r="E50" s="29"/>
      <c r="F50" s="30"/>
      <c r="G50" s="54"/>
    </row>
    <row r="51" spans="1:7" s="15" customFormat="1" x14ac:dyDescent="0.2">
      <c r="A51" s="21"/>
      <c r="B51" s="26" t="s">
        <v>149</v>
      </c>
      <c r="C51" s="27">
        <v>1</v>
      </c>
      <c r="D51" s="27">
        <v>1</v>
      </c>
      <c r="E51" s="29" t="s">
        <v>35</v>
      </c>
      <c r="F51" s="30">
        <v>1392.094985294118</v>
      </c>
      <c r="G51" s="54">
        <v>1392.094985294118</v>
      </c>
    </row>
    <row r="52" spans="1:7" s="15" customFormat="1" hidden="1" x14ac:dyDescent="0.2">
      <c r="A52" s="21"/>
      <c r="B52" s="39" t="s">
        <v>51</v>
      </c>
      <c r="C52" s="27">
        <v>1</v>
      </c>
      <c r="D52" s="33"/>
      <c r="E52" s="29" t="s">
        <v>52</v>
      </c>
      <c r="F52" s="40"/>
      <c r="G52" s="54"/>
    </row>
    <row r="53" spans="1:7" s="15" customFormat="1" hidden="1" x14ac:dyDescent="0.2">
      <c r="A53" s="21"/>
      <c r="B53" s="39" t="s">
        <v>53</v>
      </c>
      <c r="C53" s="27">
        <v>1</v>
      </c>
      <c r="D53" s="33"/>
      <c r="E53" s="29">
        <v>0</v>
      </c>
      <c r="F53" s="30"/>
      <c r="G53" s="54"/>
    </row>
    <row r="54" spans="1:7" s="15" customFormat="1" x14ac:dyDescent="0.2">
      <c r="A54" s="21"/>
      <c r="B54" s="36" t="s">
        <v>54</v>
      </c>
      <c r="C54" s="25"/>
      <c r="D54" s="25"/>
      <c r="E54" s="25"/>
      <c r="F54" s="41"/>
      <c r="G54" s="104"/>
    </row>
    <row r="55" spans="1:7" s="15" customFormat="1" x14ac:dyDescent="0.2">
      <c r="A55" s="21"/>
      <c r="B55" s="26" t="s">
        <v>55</v>
      </c>
      <c r="C55" s="27">
        <v>5</v>
      </c>
      <c r="D55" s="29">
        <v>0.2742</v>
      </c>
      <c r="E55" s="29" t="s">
        <v>56</v>
      </c>
      <c r="F55" s="30"/>
      <c r="G55" s="54">
        <v>6024.36</v>
      </c>
    </row>
    <row r="56" spans="1:7" s="15" customFormat="1" x14ac:dyDescent="0.2">
      <c r="A56" s="21"/>
      <c r="B56" s="26" t="s">
        <v>57</v>
      </c>
      <c r="C56" s="27">
        <v>5</v>
      </c>
      <c r="D56" s="29">
        <v>0.49299999999999999</v>
      </c>
      <c r="E56" s="29" t="s">
        <v>56</v>
      </c>
      <c r="F56" s="30"/>
      <c r="G56" s="54">
        <v>4342.4399999999996</v>
      </c>
    </row>
    <row r="57" spans="1:7" s="15" customFormat="1" x14ac:dyDescent="0.2">
      <c r="A57" s="21"/>
      <c r="B57" s="26" t="s">
        <v>58</v>
      </c>
      <c r="C57" s="27">
        <v>5</v>
      </c>
      <c r="D57" s="27">
        <v>1</v>
      </c>
      <c r="E57" s="29" t="s">
        <v>35</v>
      </c>
      <c r="F57" s="30"/>
      <c r="G57" s="54">
        <f>1890*5</f>
        <v>9450</v>
      </c>
    </row>
    <row r="58" spans="1:7" s="15" customFormat="1" hidden="1" x14ac:dyDescent="0.2">
      <c r="A58" s="21"/>
      <c r="B58" s="26" t="s">
        <v>59</v>
      </c>
      <c r="C58" s="27">
        <v>1</v>
      </c>
      <c r="D58" s="28"/>
      <c r="E58" s="29" t="s">
        <v>60</v>
      </c>
      <c r="F58" s="30"/>
      <c r="G58" s="54"/>
    </row>
    <row r="59" spans="1:7" s="15" customFormat="1" hidden="1" x14ac:dyDescent="0.2">
      <c r="A59" s="21"/>
      <c r="B59" s="26" t="s">
        <v>61</v>
      </c>
      <c r="C59" s="27">
        <v>1</v>
      </c>
      <c r="D59" s="28"/>
      <c r="E59" s="29" t="s">
        <v>62</v>
      </c>
      <c r="F59" s="30"/>
      <c r="G59" s="54"/>
    </row>
    <row r="60" spans="1:7" s="15" customFormat="1" x14ac:dyDescent="0.2">
      <c r="A60" s="21"/>
      <c r="B60" s="26" t="s">
        <v>63</v>
      </c>
      <c r="C60" s="27">
        <v>1</v>
      </c>
      <c r="D60" s="28">
        <v>14.38</v>
      </c>
      <c r="E60" s="29" t="s">
        <v>64</v>
      </c>
      <c r="F60" s="30"/>
      <c r="G60" s="54">
        <v>81.5</v>
      </c>
    </row>
    <row r="61" spans="1:7" s="15" customFormat="1" hidden="1" x14ac:dyDescent="0.2">
      <c r="A61" s="21"/>
      <c r="B61" s="26" t="s">
        <v>65</v>
      </c>
      <c r="C61" s="27">
        <v>1</v>
      </c>
      <c r="D61" s="28"/>
      <c r="E61" s="29" t="s">
        <v>64</v>
      </c>
      <c r="F61" s="30"/>
      <c r="G61" s="54"/>
    </row>
    <row r="62" spans="1:7" s="15" customFormat="1" ht="24" hidden="1" x14ac:dyDescent="0.2">
      <c r="A62" s="21"/>
      <c r="B62" s="32" t="s">
        <v>66</v>
      </c>
      <c r="C62" s="29">
        <v>1</v>
      </c>
      <c r="D62" s="27"/>
      <c r="E62" s="29" t="s">
        <v>67</v>
      </c>
      <c r="F62" s="30"/>
      <c r="G62" s="54"/>
    </row>
    <row r="63" spans="1:7" s="15" customFormat="1" hidden="1" x14ac:dyDescent="0.2">
      <c r="A63" s="21"/>
      <c r="B63" s="32" t="s">
        <v>68</v>
      </c>
      <c r="C63" s="29">
        <v>1</v>
      </c>
      <c r="D63" s="27">
        <v>0</v>
      </c>
      <c r="E63" s="29" t="s">
        <v>35</v>
      </c>
      <c r="F63" s="30"/>
      <c r="G63" s="54"/>
    </row>
    <row r="64" spans="1:7" s="15" customFormat="1" hidden="1" x14ac:dyDescent="0.2">
      <c r="A64" s="21"/>
      <c r="B64" s="32"/>
      <c r="C64" s="29"/>
      <c r="D64" s="27"/>
      <c r="E64" s="29"/>
      <c r="F64" s="30"/>
      <c r="G64" s="54"/>
    </row>
    <row r="65" spans="1:7" s="15" customFormat="1" ht="27" customHeight="1" x14ac:dyDescent="0.2">
      <c r="A65" s="21"/>
      <c r="B65" s="155" t="s">
        <v>69</v>
      </c>
      <c r="C65" s="156"/>
      <c r="D65" s="156"/>
      <c r="E65" s="156"/>
      <c r="F65" s="25"/>
      <c r="G65" s="104"/>
    </row>
    <row r="66" spans="1:7" s="8" customFormat="1" x14ac:dyDescent="0.2">
      <c r="A66" s="42"/>
      <c r="B66" s="43" t="s">
        <v>148</v>
      </c>
      <c r="C66" s="44">
        <v>1</v>
      </c>
      <c r="D66" s="44">
        <v>1</v>
      </c>
      <c r="E66" s="45" t="s">
        <v>35</v>
      </c>
      <c r="F66" s="46">
        <v>190.28520000000003</v>
      </c>
      <c r="G66" s="54">
        <v>190.28520000000003</v>
      </c>
    </row>
    <row r="67" spans="1:7" s="15" customFormat="1" hidden="1" x14ac:dyDescent="0.2">
      <c r="A67" s="21"/>
      <c r="B67" s="26" t="s">
        <v>70</v>
      </c>
      <c r="C67" s="27"/>
      <c r="D67" s="27"/>
      <c r="E67" s="29" t="s">
        <v>35</v>
      </c>
      <c r="F67" s="30"/>
      <c r="G67" s="54"/>
    </row>
    <row r="68" spans="1:7" s="15" customFormat="1" ht="12.75" hidden="1" customHeight="1" x14ac:dyDescent="0.2">
      <c r="A68" s="21"/>
      <c r="B68" s="47" t="s">
        <v>71</v>
      </c>
      <c r="C68" s="27">
        <v>1</v>
      </c>
      <c r="D68" s="27"/>
      <c r="E68" s="29" t="s">
        <v>72</v>
      </c>
      <c r="F68" s="30"/>
      <c r="G68" s="54"/>
    </row>
    <row r="69" spans="1:7" s="15" customFormat="1" hidden="1" x14ac:dyDescent="0.2">
      <c r="A69" s="21"/>
      <c r="B69" s="26" t="s">
        <v>73</v>
      </c>
      <c r="C69" s="27">
        <v>1</v>
      </c>
      <c r="D69" s="27"/>
      <c r="E69" s="29" t="s">
        <v>35</v>
      </c>
      <c r="F69" s="30"/>
      <c r="G69" s="54"/>
    </row>
    <row r="70" spans="1:7" s="15" customFormat="1" hidden="1" x14ac:dyDescent="0.2">
      <c r="A70" s="21"/>
      <c r="B70" s="26" t="s">
        <v>74</v>
      </c>
      <c r="C70" s="27"/>
      <c r="D70" s="27"/>
      <c r="E70" s="29" t="s">
        <v>35</v>
      </c>
      <c r="F70" s="30"/>
      <c r="G70" s="54"/>
    </row>
    <row r="71" spans="1:7" s="15" customFormat="1" x14ac:dyDescent="0.2">
      <c r="A71" s="21"/>
      <c r="B71" s="25" t="s">
        <v>75</v>
      </c>
      <c r="C71" s="25"/>
      <c r="D71" s="25"/>
      <c r="E71" s="25"/>
      <c r="F71" s="25"/>
      <c r="G71" s="104"/>
    </row>
    <row r="72" spans="1:7" s="15" customFormat="1" ht="24" x14ac:dyDescent="0.2">
      <c r="A72" s="21"/>
      <c r="B72" s="32" t="s">
        <v>76</v>
      </c>
      <c r="C72" s="27">
        <v>1</v>
      </c>
      <c r="D72" s="28">
        <v>0.49299999999999999</v>
      </c>
      <c r="E72" s="48" t="s">
        <v>77</v>
      </c>
      <c r="F72" s="30"/>
      <c r="G72" s="54">
        <v>1662.86</v>
      </c>
    </row>
    <row r="73" spans="1:7" s="15" customFormat="1" ht="24" x14ac:dyDescent="0.2">
      <c r="A73" s="21"/>
      <c r="B73" s="32" t="s">
        <v>78</v>
      </c>
      <c r="C73" s="27">
        <v>1</v>
      </c>
      <c r="D73" s="28">
        <v>0.2</v>
      </c>
      <c r="E73" s="29" t="s">
        <v>79</v>
      </c>
      <c r="F73" s="30"/>
      <c r="G73" s="54">
        <v>739.04</v>
      </c>
    </row>
    <row r="74" spans="1:7" s="15" customFormat="1" hidden="1" x14ac:dyDescent="0.2">
      <c r="A74" s="21"/>
      <c r="B74" s="26" t="s">
        <v>80</v>
      </c>
      <c r="C74" s="27">
        <v>1</v>
      </c>
      <c r="D74" s="27"/>
      <c r="E74" s="29" t="s">
        <v>35</v>
      </c>
      <c r="F74" s="30"/>
      <c r="G74" s="54"/>
    </row>
    <row r="75" spans="1:7" s="15" customFormat="1" hidden="1" x14ac:dyDescent="0.2">
      <c r="A75" s="21"/>
      <c r="B75" s="26" t="s">
        <v>81</v>
      </c>
      <c r="C75" s="27">
        <v>1</v>
      </c>
      <c r="D75" s="27"/>
      <c r="E75" s="29" t="s">
        <v>35</v>
      </c>
      <c r="G75" s="54"/>
    </row>
    <row r="76" spans="1:7" s="15" customFormat="1" hidden="1" x14ac:dyDescent="0.2">
      <c r="A76" s="21"/>
      <c r="B76" s="26" t="s">
        <v>82</v>
      </c>
      <c r="C76" s="27">
        <v>1</v>
      </c>
      <c r="D76" s="27"/>
      <c r="E76" s="29" t="s">
        <v>35</v>
      </c>
      <c r="F76" s="30"/>
      <c r="G76" s="54"/>
    </row>
    <row r="77" spans="1:7" s="15" customFormat="1" hidden="1" x14ac:dyDescent="0.2">
      <c r="A77" s="21"/>
      <c r="B77" s="26" t="s">
        <v>83</v>
      </c>
      <c r="C77" s="27">
        <v>1</v>
      </c>
      <c r="D77" s="27"/>
      <c r="E77" s="29" t="s">
        <v>35</v>
      </c>
      <c r="F77" s="30"/>
      <c r="G77" s="54"/>
    </row>
    <row r="78" spans="1:7" s="15" customFormat="1" hidden="1" x14ac:dyDescent="0.2">
      <c r="A78" s="21"/>
      <c r="B78" s="26" t="s">
        <v>84</v>
      </c>
      <c r="C78" s="27">
        <v>1</v>
      </c>
      <c r="D78" s="27"/>
      <c r="E78" s="29" t="s">
        <v>35</v>
      </c>
      <c r="F78" s="30"/>
      <c r="G78" s="54"/>
    </row>
    <row r="79" spans="1:7" s="15" customFormat="1" hidden="1" x14ac:dyDescent="0.2">
      <c r="A79" s="21"/>
      <c r="B79" s="26"/>
      <c r="C79" s="27"/>
      <c r="D79" s="27"/>
      <c r="E79" s="29"/>
      <c r="F79" s="30"/>
      <c r="G79" s="54"/>
    </row>
    <row r="80" spans="1:7" s="15" customFormat="1" hidden="1" x14ac:dyDescent="0.2">
      <c r="A80" s="21"/>
      <c r="B80" s="26"/>
      <c r="C80" s="27"/>
      <c r="D80" s="27"/>
      <c r="E80" s="29"/>
      <c r="F80" s="30"/>
      <c r="G80" s="54"/>
    </row>
    <row r="81" spans="1:7" s="15" customFormat="1" hidden="1" x14ac:dyDescent="0.2">
      <c r="A81" s="21"/>
      <c r="B81" s="26"/>
      <c r="C81" s="27"/>
      <c r="D81" s="27"/>
      <c r="E81" s="29"/>
      <c r="F81" s="30"/>
      <c r="G81" s="54"/>
    </row>
    <row r="82" spans="1:7" s="15" customFormat="1" hidden="1" x14ac:dyDescent="0.2">
      <c r="A82" s="21"/>
      <c r="B82" s="26"/>
      <c r="C82" s="27"/>
      <c r="D82" s="27"/>
      <c r="E82" s="29"/>
      <c r="F82" s="30"/>
      <c r="G82" s="54"/>
    </row>
    <row r="83" spans="1:7" s="15" customFormat="1" hidden="1" x14ac:dyDescent="0.2">
      <c r="A83" s="21"/>
      <c r="B83" s="26"/>
      <c r="C83" s="27"/>
      <c r="D83" s="27"/>
      <c r="E83" s="29"/>
      <c r="F83" s="30"/>
      <c r="G83" s="54"/>
    </row>
    <row r="84" spans="1:7" s="15" customFormat="1" hidden="1" x14ac:dyDescent="0.2">
      <c r="A84" s="21"/>
      <c r="B84" s="26"/>
      <c r="C84" s="27"/>
      <c r="D84" s="27"/>
      <c r="E84" s="29"/>
      <c r="F84" s="30"/>
      <c r="G84" s="54"/>
    </row>
    <row r="85" spans="1:7" s="15" customFormat="1" hidden="1" x14ac:dyDescent="0.2">
      <c r="A85" s="21"/>
      <c r="B85" s="26"/>
      <c r="C85" s="27"/>
      <c r="D85" s="27"/>
      <c r="E85" s="29"/>
      <c r="F85" s="30"/>
      <c r="G85" s="54"/>
    </row>
    <row r="86" spans="1:7" s="15" customFormat="1" hidden="1" x14ac:dyDescent="0.2">
      <c r="A86" s="21"/>
      <c r="B86" s="26"/>
      <c r="C86" s="27"/>
      <c r="D86" s="27"/>
      <c r="E86" s="29"/>
      <c r="F86" s="30"/>
      <c r="G86" s="54"/>
    </row>
    <row r="87" spans="1:7" s="15" customFormat="1" x14ac:dyDescent="0.2">
      <c r="A87" s="21"/>
      <c r="B87" s="36" t="s">
        <v>85</v>
      </c>
      <c r="C87" s="29"/>
      <c r="D87" s="29"/>
      <c r="E87" s="29"/>
      <c r="F87" s="49"/>
      <c r="G87" s="45"/>
    </row>
    <row r="88" spans="1:7" s="15" customFormat="1" ht="13.5" customHeight="1" x14ac:dyDescent="0.2">
      <c r="A88" s="21"/>
      <c r="B88" s="50" t="s">
        <v>86</v>
      </c>
      <c r="C88" s="51">
        <v>90</v>
      </c>
      <c r="D88" s="29">
        <v>181.2</v>
      </c>
      <c r="E88" s="29" t="s">
        <v>31</v>
      </c>
      <c r="F88" s="30"/>
      <c r="G88" s="54">
        <v>45612.4</v>
      </c>
    </row>
    <row r="89" spans="1:7" s="15" customFormat="1" ht="25.5" x14ac:dyDescent="0.2">
      <c r="A89" s="21"/>
      <c r="B89" s="52" t="s">
        <v>87</v>
      </c>
      <c r="C89" s="51">
        <v>64</v>
      </c>
      <c r="D89" s="29">
        <v>120.8</v>
      </c>
      <c r="E89" s="29" t="s">
        <v>31</v>
      </c>
      <c r="F89" s="30"/>
      <c r="G89" s="54">
        <v>16567.689999999999</v>
      </c>
    </row>
    <row r="90" spans="1:7" s="15" customFormat="1" x14ac:dyDescent="0.2">
      <c r="A90" s="21"/>
      <c r="B90" s="52" t="s">
        <v>88</v>
      </c>
      <c r="C90" s="51">
        <v>11</v>
      </c>
      <c r="D90" s="29">
        <v>181.2</v>
      </c>
      <c r="E90" s="29" t="s">
        <v>31</v>
      </c>
      <c r="F90" s="30"/>
      <c r="G90" s="54">
        <v>14179.14</v>
      </c>
    </row>
    <row r="91" spans="1:7" s="15" customFormat="1" ht="25.5" x14ac:dyDescent="0.2">
      <c r="A91" s="21"/>
      <c r="B91" s="52" t="s">
        <v>89</v>
      </c>
      <c r="C91" s="51">
        <v>11</v>
      </c>
      <c r="D91" s="29">
        <v>120.8</v>
      </c>
      <c r="E91" s="29" t="s">
        <v>31</v>
      </c>
      <c r="F91" s="30"/>
      <c r="G91" s="54">
        <v>7858.64</v>
      </c>
    </row>
    <row r="92" spans="1:7" s="15" customFormat="1" hidden="1" x14ac:dyDescent="0.2">
      <c r="A92" s="21"/>
      <c r="B92" s="52" t="s">
        <v>90</v>
      </c>
      <c r="C92" s="51"/>
      <c r="D92" s="29"/>
      <c r="E92" s="48" t="s">
        <v>31</v>
      </c>
      <c r="F92" s="30"/>
      <c r="G92" s="54">
        <f t="shared" ref="G92:G94" si="0">C92*D92*F92</f>
        <v>0</v>
      </c>
    </row>
    <row r="93" spans="1:7" s="15" customFormat="1" hidden="1" x14ac:dyDescent="0.2">
      <c r="A93" s="21"/>
      <c r="B93" s="52" t="s">
        <v>91</v>
      </c>
      <c r="C93" s="51"/>
      <c r="D93" s="29"/>
      <c r="E93" s="48" t="s">
        <v>31</v>
      </c>
      <c r="F93" s="30"/>
      <c r="G93" s="54">
        <f t="shared" si="0"/>
        <v>0</v>
      </c>
    </row>
    <row r="94" spans="1:7" s="15" customFormat="1" hidden="1" x14ac:dyDescent="0.2">
      <c r="A94" s="21"/>
      <c r="B94" s="52" t="s">
        <v>92</v>
      </c>
      <c r="C94" s="51"/>
      <c r="D94" s="29"/>
      <c r="E94" s="48" t="s">
        <v>31</v>
      </c>
      <c r="F94" s="30"/>
      <c r="G94" s="54">
        <f t="shared" si="0"/>
        <v>0</v>
      </c>
    </row>
    <row r="95" spans="1:7" s="15" customFormat="1" x14ac:dyDescent="0.2">
      <c r="A95" s="21"/>
      <c r="B95" s="52" t="s">
        <v>93</v>
      </c>
      <c r="C95" s="51">
        <v>1</v>
      </c>
      <c r="D95" s="29">
        <v>25</v>
      </c>
      <c r="E95" s="48" t="s">
        <v>31</v>
      </c>
      <c r="F95" s="30"/>
      <c r="G95" s="54">
        <v>8.4499999999999993</v>
      </c>
    </row>
    <row r="96" spans="1:7" s="15" customFormat="1" ht="51.75" hidden="1" customHeight="1" x14ac:dyDescent="0.2">
      <c r="A96" s="21"/>
      <c r="B96" s="50" t="s">
        <v>94</v>
      </c>
      <c r="C96" s="51"/>
      <c r="D96" s="29"/>
      <c r="E96" s="48">
        <v>0</v>
      </c>
      <c r="F96" s="30"/>
      <c r="G96" s="54"/>
    </row>
    <row r="97" spans="1:7" s="15" customFormat="1" hidden="1" x14ac:dyDescent="0.2">
      <c r="A97" s="21"/>
      <c r="B97" s="52" t="s">
        <v>95</v>
      </c>
      <c r="C97" s="51"/>
      <c r="D97" s="29"/>
      <c r="E97" s="48" t="s">
        <v>31</v>
      </c>
      <c r="F97" s="30"/>
      <c r="G97" s="54"/>
    </row>
    <row r="98" spans="1:7" s="15" customFormat="1" hidden="1" x14ac:dyDescent="0.2">
      <c r="A98" s="21"/>
      <c r="B98" s="52" t="s">
        <v>96</v>
      </c>
      <c r="C98" s="51"/>
      <c r="D98" s="29"/>
      <c r="E98" s="48" t="s">
        <v>31</v>
      </c>
      <c r="F98" s="30"/>
      <c r="G98" s="54"/>
    </row>
    <row r="99" spans="1:7" s="15" customFormat="1" x14ac:dyDescent="0.2">
      <c r="A99" s="21"/>
      <c r="B99" s="52" t="s">
        <v>97</v>
      </c>
      <c r="C99" s="51">
        <v>11</v>
      </c>
      <c r="D99" s="29">
        <v>19.2</v>
      </c>
      <c r="E99" s="48" t="s">
        <v>31</v>
      </c>
      <c r="F99" s="30"/>
      <c r="G99" s="54">
        <v>1202.57</v>
      </c>
    </row>
    <row r="100" spans="1:7" s="15" customFormat="1" ht="25.5" hidden="1" x14ac:dyDescent="0.2">
      <c r="A100" s="21"/>
      <c r="B100" s="52" t="s">
        <v>98</v>
      </c>
      <c r="C100" s="51"/>
      <c r="D100" s="29"/>
      <c r="E100" s="48" t="s">
        <v>31</v>
      </c>
      <c r="F100" s="30"/>
      <c r="G100" s="54"/>
    </row>
    <row r="101" spans="1:7" s="15" customFormat="1" hidden="1" x14ac:dyDescent="0.2">
      <c r="A101" s="21"/>
      <c r="B101" s="52" t="s">
        <v>99</v>
      </c>
      <c r="C101" s="51"/>
      <c r="D101" s="29"/>
      <c r="E101" s="48" t="s">
        <v>31</v>
      </c>
      <c r="F101" s="30"/>
      <c r="G101" s="54"/>
    </row>
    <row r="102" spans="1:7" s="15" customFormat="1" hidden="1" x14ac:dyDescent="0.2">
      <c r="A102" s="21"/>
      <c r="B102" s="52" t="s">
        <v>100</v>
      </c>
      <c r="C102" s="51"/>
      <c r="D102" s="29"/>
      <c r="E102" s="48" t="s">
        <v>31</v>
      </c>
      <c r="F102" s="30"/>
      <c r="G102" s="54"/>
    </row>
    <row r="103" spans="1:7" s="15" customFormat="1" hidden="1" x14ac:dyDescent="0.2">
      <c r="A103" s="21"/>
      <c r="B103" s="52" t="s">
        <v>101</v>
      </c>
      <c r="C103" s="51"/>
      <c r="D103" s="29"/>
      <c r="E103" s="48" t="s">
        <v>31</v>
      </c>
      <c r="F103" s="30"/>
      <c r="G103" s="54"/>
    </row>
    <row r="104" spans="1:7" s="15" customFormat="1" hidden="1" x14ac:dyDescent="0.2">
      <c r="A104" s="21"/>
      <c r="B104" s="52" t="s">
        <v>101</v>
      </c>
      <c r="C104" s="51"/>
      <c r="D104" s="29"/>
      <c r="E104" s="48" t="s">
        <v>31</v>
      </c>
      <c r="F104" s="30"/>
      <c r="G104" s="54"/>
    </row>
    <row r="105" spans="1:7" s="15" customFormat="1" hidden="1" x14ac:dyDescent="0.2">
      <c r="A105" s="21"/>
      <c r="B105" s="52" t="s">
        <v>102</v>
      </c>
      <c r="C105" s="51"/>
      <c r="D105" s="29"/>
      <c r="E105" s="48" t="s">
        <v>35</v>
      </c>
      <c r="F105" s="30"/>
      <c r="G105" s="54"/>
    </row>
    <row r="106" spans="1:7" s="15" customFormat="1" ht="15" hidden="1" customHeight="1" x14ac:dyDescent="0.2">
      <c r="A106" s="21"/>
      <c r="B106" s="50" t="s">
        <v>103</v>
      </c>
      <c r="C106" s="51"/>
      <c r="D106" s="29"/>
      <c r="E106" s="48" t="s">
        <v>72</v>
      </c>
      <c r="F106" s="30"/>
      <c r="G106" s="54"/>
    </row>
    <row r="107" spans="1:7" s="15" customFormat="1" x14ac:dyDescent="0.2">
      <c r="A107" s="21"/>
      <c r="B107" s="25" t="s">
        <v>104</v>
      </c>
      <c r="C107" s="29"/>
      <c r="D107" s="29"/>
      <c r="E107" s="29"/>
      <c r="F107" s="49"/>
      <c r="G107" s="45"/>
    </row>
    <row r="108" spans="1:7" s="15" customFormat="1" x14ac:dyDescent="0.2">
      <c r="A108" s="21"/>
      <c r="B108" s="25" t="s">
        <v>105</v>
      </c>
      <c r="C108" s="29"/>
      <c r="D108" s="29"/>
      <c r="E108" s="29"/>
      <c r="F108" s="49"/>
      <c r="G108" s="45"/>
    </row>
    <row r="109" spans="1:7" s="15" customFormat="1" hidden="1" x14ac:dyDescent="0.2">
      <c r="A109" s="21"/>
      <c r="B109" s="43"/>
      <c r="C109" s="53">
        <v>0</v>
      </c>
      <c r="D109" s="45">
        <v>0</v>
      </c>
      <c r="E109" s="45" t="s">
        <v>35</v>
      </c>
      <c r="F109" s="46"/>
      <c r="G109" s="54">
        <f>C109*D109*F109</f>
        <v>0</v>
      </c>
    </row>
    <row r="110" spans="1:7" s="15" customFormat="1" hidden="1" x14ac:dyDescent="0.2">
      <c r="A110" s="21"/>
      <c r="B110" s="43"/>
      <c r="C110" s="53">
        <v>0</v>
      </c>
      <c r="D110" s="45">
        <v>0</v>
      </c>
      <c r="E110" s="29"/>
      <c r="F110" s="46">
        <v>0</v>
      </c>
      <c r="G110" s="54">
        <f t="shared" ref="G110" si="1">C110*D110*F110</f>
        <v>0</v>
      </c>
    </row>
    <row r="111" spans="1:7" s="15" customFormat="1" x14ac:dyDescent="0.2">
      <c r="A111" s="21"/>
      <c r="B111" s="43" t="s">
        <v>243</v>
      </c>
      <c r="C111" s="53">
        <v>9</v>
      </c>
      <c r="D111" s="45">
        <v>939</v>
      </c>
      <c r="E111" s="45" t="s">
        <v>31</v>
      </c>
      <c r="F111" s="46"/>
      <c r="G111" s="54">
        <v>5755.03</v>
      </c>
    </row>
    <row r="112" spans="1:7" s="15" customFormat="1" ht="24" x14ac:dyDescent="0.2">
      <c r="A112" s="21"/>
      <c r="B112" s="43" t="s">
        <v>244</v>
      </c>
      <c r="C112" s="53">
        <v>9</v>
      </c>
      <c r="D112" s="45">
        <v>469.5</v>
      </c>
      <c r="E112" s="45" t="s">
        <v>31</v>
      </c>
      <c r="F112" s="46"/>
      <c r="G112" s="54">
        <v>12027.27</v>
      </c>
    </row>
    <row r="113" spans="1:7" s="15" customFormat="1" ht="24" x14ac:dyDescent="0.2">
      <c r="A113" s="21"/>
      <c r="B113" s="43" t="s">
        <v>224</v>
      </c>
      <c r="C113" s="53">
        <v>1</v>
      </c>
      <c r="D113" s="54">
        <v>0.13146000000000002</v>
      </c>
      <c r="E113" s="45" t="s">
        <v>225</v>
      </c>
      <c r="F113" s="46"/>
      <c r="G113" s="54">
        <v>36.5</v>
      </c>
    </row>
    <row r="114" spans="1:7" s="15" customFormat="1" ht="13.5" customHeight="1" x14ac:dyDescent="0.2">
      <c r="A114" s="21"/>
      <c r="B114" s="43" t="s">
        <v>223</v>
      </c>
      <c r="C114" s="53">
        <v>7</v>
      </c>
      <c r="D114" s="45">
        <v>9.39</v>
      </c>
      <c r="E114" s="45" t="s">
        <v>31</v>
      </c>
      <c r="F114" s="46"/>
      <c r="G114" s="54">
        <v>101.91</v>
      </c>
    </row>
    <row r="115" spans="1:7" s="15" customFormat="1" ht="24" x14ac:dyDescent="0.2">
      <c r="A115" s="21"/>
      <c r="B115" s="43" t="s">
        <v>245</v>
      </c>
      <c r="C115" s="53">
        <v>2</v>
      </c>
      <c r="D115" s="45">
        <v>9.39</v>
      </c>
      <c r="E115" s="45" t="s">
        <v>31</v>
      </c>
      <c r="F115" s="46"/>
      <c r="G115" s="54">
        <v>140.79</v>
      </c>
    </row>
    <row r="116" spans="1:7" s="15" customFormat="1" x14ac:dyDescent="0.2">
      <c r="A116" s="21"/>
      <c r="B116" s="43" t="s">
        <v>227</v>
      </c>
      <c r="C116" s="53">
        <v>2</v>
      </c>
      <c r="D116" s="45">
        <v>9.39</v>
      </c>
      <c r="E116" s="45" t="s">
        <v>31</v>
      </c>
      <c r="F116" s="46"/>
      <c r="G116" s="54">
        <v>351.98</v>
      </c>
    </row>
    <row r="117" spans="1:7" s="15" customFormat="1" x14ac:dyDescent="0.2">
      <c r="A117" s="21"/>
      <c r="B117" s="43" t="s">
        <v>222</v>
      </c>
      <c r="C117" s="53">
        <v>3</v>
      </c>
      <c r="D117" s="45">
        <v>939</v>
      </c>
      <c r="E117" s="45" t="s">
        <v>31</v>
      </c>
      <c r="F117" s="46"/>
      <c r="G117" s="54">
        <v>1020.74</v>
      </c>
    </row>
    <row r="118" spans="1:7" s="15" customFormat="1" ht="24" x14ac:dyDescent="0.2">
      <c r="A118" s="21"/>
      <c r="B118" s="43" t="s">
        <v>246</v>
      </c>
      <c r="C118" s="53">
        <v>7</v>
      </c>
      <c r="D118" s="45">
        <v>469.5</v>
      </c>
      <c r="E118" s="45" t="s">
        <v>31</v>
      </c>
      <c r="F118" s="46"/>
      <c r="G118" s="54">
        <v>9006.73</v>
      </c>
    </row>
    <row r="119" spans="1:7" s="15" customFormat="1" x14ac:dyDescent="0.2">
      <c r="A119" s="21"/>
      <c r="B119" s="43" t="s">
        <v>247</v>
      </c>
      <c r="C119" s="53">
        <v>1</v>
      </c>
      <c r="D119" s="45">
        <v>12</v>
      </c>
      <c r="E119" s="45" t="s">
        <v>225</v>
      </c>
      <c r="F119" s="46">
        <v>104.29</v>
      </c>
      <c r="G119" s="54">
        <f>F119*D119</f>
        <v>1251.48</v>
      </c>
    </row>
    <row r="120" spans="1:7" s="15" customFormat="1" x14ac:dyDescent="0.2">
      <c r="A120" s="21"/>
      <c r="B120" s="43" t="s">
        <v>248</v>
      </c>
      <c r="C120" s="53">
        <v>1</v>
      </c>
      <c r="D120" s="45">
        <v>12</v>
      </c>
      <c r="E120" s="45" t="s">
        <v>225</v>
      </c>
      <c r="F120" s="46">
        <v>156.43</v>
      </c>
      <c r="G120" s="54">
        <f>F120*D120</f>
        <v>1877.16</v>
      </c>
    </row>
    <row r="121" spans="1:7" s="15" customFormat="1" x14ac:dyDescent="0.2">
      <c r="A121" s="21"/>
      <c r="B121" s="43" t="s">
        <v>226</v>
      </c>
      <c r="C121" s="53">
        <v>1</v>
      </c>
      <c r="D121" s="45">
        <v>161</v>
      </c>
      <c r="E121" s="45" t="s">
        <v>31</v>
      </c>
      <c r="F121" s="46"/>
      <c r="G121" s="54">
        <v>1595.64</v>
      </c>
    </row>
    <row r="122" spans="1:7" s="15" customFormat="1" ht="24" hidden="1" x14ac:dyDescent="0.2">
      <c r="A122" s="21"/>
      <c r="B122" s="43" t="s">
        <v>249</v>
      </c>
      <c r="C122" s="53">
        <v>0</v>
      </c>
      <c r="D122" s="45">
        <v>0</v>
      </c>
      <c r="E122" s="45">
        <v>0</v>
      </c>
      <c r="F122" s="46"/>
      <c r="G122" s="54">
        <v>0</v>
      </c>
    </row>
    <row r="123" spans="1:7" s="15" customFormat="1" x14ac:dyDescent="0.2">
      <c r="A123" s="21"/>
      <c r="B123" s="43" t="s">
        <v>231</v>
      </c>
      <c r="C123" s="53">
        <v>77</v>
      </c>
      <c r="D123" s="45">
        <v>4</v>
      </c>
      <c r="E123" s="45" t="s">
        <v>35</v>
      </c>
      <c r="F123" s="46"/>
      <c r="G123" s="54">
        <v>4087.2</v>
      </c>
    </row>
    <row r="124" spans="1:7" s="15" customFormat="1" hidden="1" x14ac:dyDescent="0.2">
      <c r="A124" s="21"/>
      <c r="B124" s="43" t="s">
        <v>250</v>
      </c>
      <c r="C124" s="53">
        <v>0</v>
      </c>
      <c r="D124" s="45">
        <v>0</v>
      </c>
      <c r="E124" s="45">
        <v>0</v>
      </c>
      <c r="F124" s="46"/>
      <c r="G124" s="54">
        <v>0</v>
      </c>
    </row>
    <row r="125" spans="1:7" s="15" customFormat="1" x14ac:dyDescent="0.2">
      <c r="A125" s="21"/>
      <c r="B125" s="43" t="s">
        <v>251</v>
      </c>
      <c r="C125" s="53">
        <v>12</v>
      </c>
      <c r="D125" s="45">
        <v>84</v>
      </c>
      <c r="E125" s="45" t="s">
        <v>31</v>
      </c>
      <c r="F125" s="46"/>
      <c r="G125" s="54">
        <v>3754.43</v>
      </c>
    </row>
    <row r="126" spans="1:7" s="15" customFormat="1" hidden="1" x14ac:dyDescent="0.2">
      <c r="A126" s="21"/>
      <c r="B126" s="43" t="s">
        <v>252</v>
      </c>
      <c r="C126" s="53">
        <v>0</v>
      </c>
      <c r="D126" s="45">
        <v>0</v>
      </c>
      <c r="E126" s="45" t="s">
        <v>253</v>
      </c>
      <c r="F126" s="46"/>
      <c r="G126" s="54">
        <v>0</v>
      </c>
    </row>
    <row r="127" spans="1:7" s="15" customFormat="1" hidden="1" x14ac:dyDescent="0.2">
      <c r="A127" s="21"/>
      <c r="B127" s="43" t="s">
        <v>254</v>
      </c>
      <c r="C127" s="53">
        <v>4</v>
      </c>
      <c r="D127" s="45">
        <v>7.6</v>
      </c>
      <c r="E127" s="45" t="s">
        <v>225</v>
      </c>
      <c r="F127" s="46"/>
      <c r="G127" s="54"/>
    </row>
    <row r="128" spans="1:7" s="15" customFormat="1" x14ac:dyDescent="0.2">
      <c r="A128" s="21"/>
      <c r="B128" s="55" t="s">
        <v>106</v>
      </c>
      <c r="C128" s="56"/>
      <c r="D128" s="46"/>
      <c r="E128" s="45"/>
      <c r="F128" s="46"/>
      <c r="G128" s="54"/>
    </row>
    <row r="129" spans="1:7" s="15" customFormat="1" hidden="1" x14ac:dyDescent="0.2">
      <c r="A129" s="21"/>
      <c r="B129" s="43"/>
      <c r="C129" s="53"/>
      <c r="D129" s="45"/>
      <c r="E129" s="45"/>
      <c r="F129" s="46"/>
      <c r="G129" s="54"/>
    </row>
    <row r="130" spans="1:7" s="15" customFormat="1" ht="24" x14ac:dyDescent="0.2">
      <c r="A130" s="21"/>
      <c r="B130" s="43" t="s">
        <v>255</v>
      </c>
      <c r="C130" s="53">
        <v>16</v>
      </c>
      <c r="D130" s="45">
        <v>939</v>
      </c>
      <c r="E130" s="45" t="s">
        <v>31</v>
      </c>
      <c r="F130" s="46"/>
      <c r="G130" s="54">
        <v>5896.59</v>
      </c>
    </row>
    <row r="131" spans="1:7" s="15" customFormat="1" ht="24" hidden="1" x14ac:dyDescent="0.2">
      <c r="A131" s="21"/>
      <c r="B131" s="43" t="s">
        <v>249</v>
      </c>
      <c r="C131" s="53">
        <v>0</v>
      </c>
      <c r="D131" s="45">
        <v>0</v>
      </c>
      <c r="E131" s="45" t="s">
        <v>31</v>
      </c>
      <c r="F131" s="46"/>
      <c r="G131" s="54">
        <v>0</v>
      </c>
    </row>
    <row r="132" spans="1:7" s="15" customFormat="1" x14ac:dyDescent="0.2">
      <c r="A132" s="21"/>
      <c r="B132" s="43" t="s">
        <v>231</v>
      </c>
      <c r="C132" s="53">
        <v>28</v>
      </c>
      <c r="D132" s="45">
        <v>4</v>
      </c>
      <c r="E132" s="45" t="s">
        <v>35</v>
      </c>
      <c r="F132" s="46"/>
      <c r="G132" s="54">
        <v>1477.6299999999999</v>
      </c>
    </row>
    <row r="133" spans="1:7" s="15" customFormat="1" hidden="1" x14ac:dyDescent="0.2">
      <c r="A133" s="21"/>
      <c r="B133" s="43" t="s">
        <v>256</v>
      </c>
      <c r="C133" s="53">
        <v>0</v>
      </c>
      <c r="D133" s="45">
        <v>0</v>
      </c>
      <c r="E133" s="45" t="s">
        <v>31</v>
      </c>
      <c r="F133" s="46"/>
      <c r="G133" s="54">
        <v>0</v>
      </c>
    </row>
    <row r="134" spans="1:7" s="15" customFormat="1" x14ac:dyDescent="0.2">
      <c r="A134" s="21"/>
      <c r="B134" s="43" t="s">
        <v>236</v>
      </c>
      <c r="C134" s="53">
        <v>14</v>
      </c>
      <c r="D134" s="45">
        <v>2126</v>
      </c>
      <c r="E134" s="45" t="s">
        <v>31</v>
      </c>
      <c r="F134" s="46"/>
      <c r="G134" s="54">
        <v>10744.23</v>
      </c>
    </row>
    <row r="135" spans="1:7" s="15" customFormat="1" ht="24" x14ac:dyDescent="0.2">
      <c r="A135" s="21"/>
      <c r="B135" s="43" t="s">
        <v>257</v>
      </c>
      <c r="C135" s="53">
        <v>1</v>
      </c>
      <c r="D135" s="45">
        <v>2126</v>
      </c>
      <c r="E135" s="45" t="s">
        <v>31</v>
      </c>
      <c r="F135" s="46"/>
      <c r="G135" s="54">
        <v>10136.98</v>
      </c>
    </row>
    <row r="136" spans="1:7" s="15" customFormat="1" hidden="1" x14ac:dyDescent="0.2">
      <c r="A136" s="21"/>
      <c r="B136" s="43" t="s">
        <v>238</v>
      </c>
      <c r="C136" s="53">
        <v>0</v>
      </c>
      <c r="D136" s="45">
        <v>2126</v>
      </c>
      <c r="E136" s="45" t="s">
        <v>31</v>
      </c>
      <c r="F136" s="46"/>
      <c r="G136" s="54">
        <v>0</v>
      </c>
    </row>
    <row r="137" spans="1:7" s="15" customFormat="1" hidden="1" x14ac:dyDescent="0.2">
      <c r="A137" s="21"/>
      <c r="B137" s="43" t="s">
        <v>239</v>
      </c>
      <c r="C137" s="53">
        <v>0</v>
      </c>
      <c r="D137" s="45">
        <v>2126</v>
      </c>
      <c r="E137" s="45" t="s">
        <v>31</v>
      </c>
      <c r="F137" s="46"/>
      <c r="G137" s="54">
        <v>0</v>
      </c>
    </row>
    <row r="138" spans="1:7" s="15" customFormat="1" hidden="1" x14ac:dyDescent="0.2">
      <c r="A138" s="21"/>
      <c r="B138" s="43" t="s">
        <v>250</v>
      </c>
      <c r="C138" s="53">
        <v>0</v>
      </c>
      <c r="D138" s="45">
        <v>0</v>
      </c>
      <c r="E138" s="45" t="s">
        <v>31</v>
      </c>
      <c r="F138" s="46"/>
      <c r="G138" s="54">
        <v>0</v>
      </c>
    </row>
    <row r="139" spans="1:7" s="15" customFormat="1" x14ac:dyDescent="0.2">
      <c r="A139" s="21"/>
      <c r="B139" s="43" t="s">
        <v>258</v>
      </c>
      <c r="C139" s="53">
        <v>13</v>
      </c>
      <c r="D139" s="45">
        <v>84</v>
      </c>
      <c r="E139" s="45" t="s">
        <v>31</v>
      </c>
      <c r="F139" s="46"/>
      <c r="G139" s="54">
        <v>747.86</v>
      </c>
    </row>
    <row r="140" spans="1:7" s="15" customFormat="1" hidden="1" x14ac:dyDescent="0.2">
      <c r="A140" s="21"/>
      <c r="B140" s="43" t="s">
        <v>252</v>
      </c>
      <c r="C140" s="53">
        <v>4</v>
      </c>
      <c r="D140" s="45">
        <v>0</v>
      </c>
      <c r="E140" s="45" t="s">
        <v>35</v>
      </c>
      <c r="F140" s="46"/>
      <c r="G140" s="54">
        <v>0</v>
      </c>
    </row>
    <row r="141" spans="1:7" s="15" customFormat="1" hidden="1" x14ac:dyDescent="0.2">
      <c r="A141" s="21"/>
      <c r="B141" s="43" t="s">
        <v>254</v>
      </c>
      <c r="C141" s="53"/>
      <c r="D141" s="45"/>
      <c r="E141" s="45"/>
      <c r="F141" s="46"/>
      <c r="G141" s="54"/>
    </row>
    <row r="142" spans="1:7" s="15" customFormat="1" hidden="1" x14ac:dyDescent="0.2">
      <c r="A142" s="21"/>
      <c r="B142" s="43">
        <v>0</v>
      </c>
      <c r="C142" s="53">
        <v>0</v>
      </c>
      <c r="D142" s="45">
        <v>0</v>
      </c>
      <c r="E142" s="45"/>
      <c r="F142" s="46"/>
      <c r="G142" s="54"/>
    </row>
    <row r="143" spans="1:7" s="15" customFormat="1" x14ac:dyDescent="0.2">
      <c r="A143" s="21"/>
      <c r="B143" s="57" t="s">
        <v>107</v>
      </c>
      <c r="C143" s="48"/>
      <c r="D143" s="29"/>
      <c r="E143" s="29"/>
      <c r="F143" s="30"/>
      <c r="G143" s="54"/>
    </row>
    <row r="144" spans="1:7" s="15" customFormat="1" ht="24" x14ac:dyDescent="0.2">
      <c r="A144" s="21"/>
      <c r="B144" s="32" t="s">
        <v>108</v>
      </c>
      <c r="C144" s="48">
        <v>5</v>
      </c>
      <c r="D144" s="29">
        <v>3353.18</v>
      </c>
      <c r="E144" s="48" t="s">
        <v>109</v>
      </c>
      <c r="F144" s="30">
        <v>1.18</v>
      </c>
      <c r="G144" s="54">
        <f>D144*F144*C144</f>
        <v>19783.761999999995</v>
      </c>
    </row>
    <row r="145" spans="1:7" s="15" customFormat="1" x14ac:dyDescent="0.2">
      <c r="A145" s="21"/>
      <c r="B145" s="57" t="s">
        <v>110</v>
      </c>
      <c r="C145" s="48"/>
      <c r="D145" s="29"/>
      <c r="E145" s="29"/>
      <c r="F145" s="30"/>
      <c r="G145" s="54"/>
    </row>
    <row r="146" spans="1:7" s="15" customFormat="1" ht="24" x14ac:dyDescent="0.2">
      <c r="A146" s="21"/>
      <c r="B146" s="32" t="s">
        <v>111</v>
      </c>
      <c r="C146" s="48">
        <f>C144</f>
        <v>5</v>
      </c>
      <c r="D146" s="29">
        <f>D144</f>
        <v>3353.18</v>
      </c>
      <c r="E146" s="48" t="s">
        <v>109</v>
      </c>
      <c r="F146" s="30">
        <v>3.05</v>
      </c>
      <c r="G146" s="54">
        <f>D146*F146*C146</f>
        <v>51135.994999999995</v>
      </c>
    </row>
    <row r="147" spans="1:7" s="15" customFormat="1" x14ac:dyDescent="0.2">
      <c r="A147" s="21"/>
      <c r="B147" s="154" t="s">
        <v>112</v>
      </c>
      <c r="C147" s="154"/>
      <c r="D147" s="154"/>
      <c r="E147" s="154"/>
      <c r="F147" s="154"/>
      <c r="G147" s="154"/>
    </row>
    <row r="148" spans="1:7" s="2" customFormat="1" ht="12" x14ac:dyDescent="0.2">
      <c r="A148" s="21"/>
      <c r="B148" s="57" t="s">
        <v>161</v>
      </c>
      <c r="C148" s="48"/>
      <c r="D148" s="48"/>
      <c r="E148" s="48"/>
      <c r="F148" s="48"/>
      <c r="G148" s="105"/>
    </row>
    <row r="149" spans="1:7" s="2" customFormat="1" ht="12" x14ac:dyDescent="0.2">
      <c r="A149" s="21"/>
      <c r="B149" s="58" t="s">
        <v>27</v>
      </c>
      <c r="C149" s="48">
        <v>1</v>
      </c>
      <c r="D149" s="59">
        <v>0.15720000000000001</v>
      </c>
      <c r="E149" s="60" t="s">
        <v>28</v>
      </c>
      <c r="F149" s="61">
        <v>2064.41</v>
      </c>
      <c r="G149" s="83">
        <f>ROUND(C149*D149*F149,2)</f>
        <v>324.52999999999997</v>
      </c>
    </row>
    <row r="150" spans="1:7" s="2" customFormat="1" ht="12" hidden="1" x14ac:dyDescent="0.2">
      <c r="A150" s="21"/>
      <c r="B150" s="58">
        <v>0</v>
      </c>
      <c r="C150" s="48"/>
      <c r="D150" s="62"/>
      <c r="E150" s="60" t="s">
        <v>31</v>
      </c>
      <c r="F150" s="61">
        <v>0</v>
      </c>
      <c r="G150" s="83">
        <f t="shared" ref="G150:G199" si="2">ROUND(C150*D150*F150,2)</f>
        <v>0</v>
      </c>
    </row>
    <row r="151" spans="1:7" s="2" customFormat="1" ht="12" x14ac:dyDescent="0.2">
      <c r="A151" s="21"/>
      <c r="B151" s="58" t="s">
        <v>30</v>
      </c>
      <c r="C151" s="48">
        <v>1</v>
      </c>
      <c r="D151" s="62">
        <v>493</v>
      </c>
      <c r="E151" s="60" t="s">
        <v>31</v>
      </c>
      <c r="F151" s="61">
        <v>0.74</v>
      </c>
      <c r="G151" s="83">
        <f t="shared" si="2"/>
        <v>364.82</v>
      </c>
    </row>
    <row r="152" spans="1:7" s="2" customFormat="1" ht="12" hidden="1" x14ac:dyDescent="0.2">
      <c r="A152" s="21"/>
      <c r="B152" s="58" t="s">
        <v>162</v>
      </c>
      <c r="C152" s="48">
        <v>1</v>
      </c>
      <c r="D152" s="62">
        <v>0</v>
      </c>
      <c r="E152" s="60" t="s">
        <v>35</v>
      </c>
      <c r="F152" s="61">
        <v>59.14</v>
      </c>
      <c r="G152" s="83">
        <f t="shared" si="2"/>
        <v>0</v>
      </c>
    </row>
    <row r="153" spans="1:7" s="2" customFormat="1" ht="12" x14ac:dyDescent="0.2">
      <c r="A153" s="21"/>
      <c r="B153" s="58" t="s">
        <v>163</v>
      </c>
      <c r="C153" s="48">
        <v>1</v>
      </c>
      <c r="D153" s="62">
        <v>2</v>
      </c>
      <c r="E153" s="60" t="s">
        <v>35</v>
      </c>
      <c r="F153" s="61">
        <v>59.14</v>
      </c>
      <c r="G153" s="83">
        <f t="shared" si="2"/>
        <v>118.28</v>
      </c>
    </row>
    <row r="154" spans="1:7" s="2" customFormat="1" ht="12" hidden="1" x14ac:dyDescent="0.2">
      <c r="A154" s="21"/>
      <c r="B154" s="58"/>
      <c r="C154" s="48"/>
      <c r="D154" s="62"/>
      <c r="E154" s="60" t="s">
        <v>35</v>
      </c>
      <c r="F154" s="61"/>
      <c r="G154" s="83">
        <f t="shared" si="2"/>
        <v>0</v>
      </c>
    </row>
    <row r="155" spans="1:7" s="2" customFormat="1" ht="12" hidden="1" x14ac:dyDescent="0.2">
      <c r="A155" s="21"/>
      <c r="B155" s="58"/>
      <c r="C155" s="48"/>
      <c r="D155" s="62"/>
      <c r="E155" s="60">
        <v>0</v>
      </c>
      <c r="F155" s="61"/>
      <c r="G155" s="83">
        <f t="shared" si="2"/>
        <v>0</v>
      </c>
    </row>
    <row r="156" spans="1:7" s="2" customFormat="1" ht="12" hidden="1" x14ac:dyDescent="0.2">
      <c r="A156" s="21"/>
      <c r="B156" s="58"/>
      <c r="C156" s="48"/>
      <c r="D156" s="62"/>
      <c r="E156" s="60">
        <v>0</v>
      </c>
      <c r="F156" s="61"/>
      <c r="G156" s="83">
        <f t="shared" si="2"/>
        <v>0</v>
      </c>
    </row>
    <row r="157" spans="1:7" s="2" customFormat="1" ht="12" hidden="1" x14ac:dyDescent="0.2">
      <c r="A157" s="21"/>
      <c r="B157" s="58"/>
      <c r="C157" s="48"/>
      <c r="D157" s="62"/>
      <c r="E157" s="60">
        <v>0</v>
      </c>
      <c r="F157" s="61"/>
      <c r="G157" s="83">
        <f t="shared" si="2"/>
        <v>0</v>
      </c>
    </row>
    <row r="158" spans="1:7" s="2" customFormat="1" ht="12" hidden="1" x14ac:dyDescent="0.2">
      <c r="A158" s="21"/>
      <c r="B158" s="58"/>
      <c r="C158" s="48"/>
      <c r="D158" s="62"/>
      <c r="E158" s="60" t="s">
        <v>31</v>
      </c>
      <c r="F158" s="61">
        <v>0</v>
      </c>
      <c r="G158" s="83">
        <f t="shared" si="2"/>
        <v>0</v>
      </c>
    </row>
    <row r="159" spans="1:7" s="2" customFormat="1" ht="12" x14ac:dyDescent="0.2">
      <c r="A159" s="21"/>
      <c r="B159" s="58" t="s">
        <v>27</v>
      </c>
      <c r="C159" s="48">
        <v>1</v>
      </c>
      <c r="D159" s="62">
        <v>7.6775999999999991</v>
      </c>
      <c r="E159" s="60" t="s">
        <v>33</v>
      </c>
      <c r="F159" s="61">
        <v>271.45</v>
      </c>
      <c r="G159" s="83">
        <f t="shared" si="2"/>
        <v>2084.08</v>
      </c>
    </row>
    <row r="160" spans="1:7" s="2" customFormat="1" ht="12" hidden="1" x14ac:dyDescent="0.2">
      <c r="A160" s="21"/>
      <c r="B160" s="58">
        <v>0</v>
      </c>
      <c r="C160" s="48"/>
      <c r="D160" s="62">
        <v>0</v>
      </c>
      <c r="E160" s="60" t="s">
        <v>31</v>
      </c>
      <c r="F160" s="61">
        <v>0</v>
      </c>
      <c r="G160" s="83">
        <f t="shared" si="2"/>
        <v>0</v>
      </c>
    </row>
    <row r="161" spans="1:7" s="2" customFormat="1" ht="24" x14ac:dyDescent="0.2">
      <c r="A161" s="21"/>
      <c r="B161" s="63" t="s">
        <v>37</v>
      </c>
      <c r="C161" s="48">
        <v>1</v>
      </c>
      <c r="D161" s="62">
        <v>1.141</v>
      </c>
      <c r="E161" s="60" t="s">
        <v>38</v>
      </c>
      <c r="F161" s="61">
        <v>1571.64</v>
      </c>
      <c r="G161" s="83">
        <f t="shared" si="2"/>
        <v>1793.24</v>
      </c>
    </row>
    <row r="162" spans="1:7" s="2" customFormat="1" ht="12" hidden="1" x14ac:dyDescent="0.2">
      <c r="A162" s="21"/>
      <c r="B162" s="63">
        <v>0</v>
      </c>
      <c r="C162" s="48"/>
      <c r="D162" s="62">
        <v>0</v>
      </c>
      <c r="E162" s="60">
        <v>0</v>
      </c>
      <c r="F162" s="61">
        <v>0</v>
      </c>
      <c r="G162" s="83">
        <f t="shared" si="2"/>
        <v>0</v>
      </c>
    </row>
    <row r="163" spans="1:7" s="2" customFormat="1" ht="24" x14ac:dyDescent="0.2">
      <c r="A163" s="21"/>
      <c r="B163" s="63" t="s">
        <v>164</v>
      </c>
      <c r="C163" s="48">
        <v>1</v>
      </c>
      <c r="D163" s="64">
        <v>70</v>
      </c>
      <c r="E163" s="60" t="s">
        <v>31</v>
      </c>
      <c r="F163" s="61">
        <v>51.98</v>
      </c>
      <c r="G163" s="83">
        <f t="shared" si="2"/>
        <v>3638.6</v>
      </c>
    </row>
    <row r="164" spans="1:7" s="2" customFormat="1" ht="12" hidden="1" x14ac:dyDescent="0.2">
      <c r="A164" s="21"/>
      <c r="B164" s="58">
        <v>0</v>
      </c>
      <c r="C164" s="48"/>
      <c r="D164" s="62">
        <v>0</v>
      </c>
      <c r="E164" s="60">
        <v>0</v>
      </c>
      <c r="F164" s="61">
        <v>0</v>
      </c>
      <c r="G164" s="83">
        <f t="shared" si="2"/>
        <v>0</v>
      </c>
    </row>
    <row r="165" spans="1:7" s="2" customFormat="1" ht="12" x14ac:dyDescent="0.2">
      <c r="A165" s="21"/>
      <c r="B165" s="58" t="s">
        <v>42</v>
      </c>
      <c r="C165" s="48">
        <v>1</v>
      </c>
      <c r="D165" s="62">
        <v>232.95</v>
      </c>
      <c r="E165" s="60" t="s">
        <v>31</v>
      </c>
      <c r="F165" s="61">
        <v>0.66</v>
      </c>
      <c r="G165" s="83">
        <f>ROUND(C165*D165*F165,2)</f>
        <v>153.75</v>
      </c>
    </row>
    <row r="166" spans="1:7" s="2" customFormat="1" ht="12" hidden="1" x14ac:dyDescent="0.2">
      <c r="A166" s="21"/>
      <c r="B166" s="58" t="s">
        <v>165</v>
      </c>
      <c r="C166" s="48">
        <v>1</v>
      </c>
      <c r="D166" s="62">
        <v>0</v>
      </c>
      <c r="E166" s="60" t="s">
        <v>35</v>
      </c>
      <c r="F166" s="61">
        <v>66.72</v>
      </c>
      <c r="G166" s="83">
        <f t="shared" si="2"/>
        <v>0</v>
      </c>
    </row>
    <row r="167" spans="1:7" s="2" customFormat="1" ht="12" hidden="1" x14ac:dyDescent="0.2">
      <c r="A167" s="21"/>
      <c r="B167" s="58">
        <v>0</v>
      </c>
      <c r="C167" s="48"/>
      <c r="D167" s="62">
        <v>0</v>
      </c>
      <c r="E167" s="60">
        <v>0</v>
      </c>
      <c r="F167" s="61"/>
      <c r="G167" s="83">
        <f>ROUND(C167*D167*F167,2)</f>
        <v>0</v>
      </c>
    </row>
    <row r="168" spans="1:7" s="2" customFormat="1" ht="12" hidden="1" x14ac:dyDescent="0.2">
      <c r="A168" s="21"/>
      <c r="B168" s="58">
        <v>0</v>
      </c>
      <c r="C168" s="48"/>
      <c r="D168" s="62">
        <v>0</v>
      </c>
      <c r="E168" s="60">
        <v>0</v>
      </c>
      <c r="F168" s="61">
        <v>0</v>
      </c>
      <c r="G168" s="83">
        <f t="shared" si="2"/>
        <v>0</v>
      </c>
    </row>
    <row r="169" spans="1:7" s="2" customFormat="1" ht="12" hidden="1" x14ac:dyDescent="0.2">
      <c r="A169" s="21"/>
      <c r="B169" s="58">
        <v>0</v>
      </c>
      <c r="C169" s="48"/>
      <c r="D169" s="62">
        <v>0</v>
      </c>
      <c r="E169" s="60">
        <v>0</v>
      </c>
      <c r="F169" s="61"/>
      <c r="G169" s="83">
        <f t="shared" si="2"/>
        <v>0</v>
      </c>
    </row>
    <row r="170" spans="1:7" s="2" customFormat="1" ht="12" hidden="1" x14ac:dyDescent="0.2">
      <c r="A170" s="21"/>
      <c r="B170" s="58" t="s">
        <v>166</v>
      </c>
      <c r="C170" s="48"/>
      <c r="D170" s="62">
        <v>0</v>
      </c>
      <c r="E170" s="60" t="s">
        <v>35</v>
      </c>
      <c r="F170" s="61"/>
      <c r="G170" s="83">
        <f t="shared" si="2"/>
        <v>0</v>
      </c>
    </row>
    <row r="171" spans="1:7" s="2" customFormat="1" ht="12" hidden="1" x14ac:dyDescent="0.2">
      <c r="A171" s="21"/>
      <c r="B171" s="58" t="s">
        <v>167</v>
      </c>
      <c r="C171" s="48"/>
      <c r="D171" s="62">
        <v>0</v>
      </c>
      <c r="E171" s="60" t="s">
        <v>31</v>
      </c>
      <c r="F171" s="61"/>
      <c r="G171" s="83">
        <f t="shared" si="2"/>
        <v>0</v>
      </c>
    </row>
    <row r="172" spans="1:7" s="2" customFormat="1" ht="12" hidden="1" x14ac:dyDescent="0.2">
      <c r="A172" s="21"/>
      <c r="B172" s="58" t="s">
        <v>168</v>
      </c>
      <c r="C172" s="48"/>
      <c r="D172" s="62">
        <v>0</v>
      </c>
      <c r="E172" s="60" t="s">
        <v>35</v>
      </c>
      <c r="F172" s="61"/>
      <c r="G172" s="83">
        <f t="shared" si="2"/>
        <v>0</v>
      </c>
    </row>
    <row r="173" spans="1:7" s="2" customFormat="1" ht="12" hidden="1" x14ac:dyDescent="0.2">
      <c r="A173" s="21"/>
      <c r="B173" s="58">
        <v>0</v>
      </c>
      <c r="C173" s="48"/>
      <c r="D173" s="62">
        <v>0</v>
      </c>
      <c r="E173" s="60">
        <v>0</v>
      </c>
      <c r="F173" s="61"/>
      <c r="G173" s="83">
        <f t="shared" si="2"/>
        <v>0</v>
      </c>
    </row>
    <row r="174" spans="1:7" s="2" customFormat="1" ht="12" hidden="1" x14ac:dyDescent="0.2">
      <c r="A174" s="21"/>
      <c r="B174" s="58">
        <v>0</v>
      </c>
      <c r="C174" s="48"/>
      <c r="D174" s="62">
        <v>0</v>
      </c>
      <c r="E174" s="60" t="s">
        <v>31</v>
      </c>
      <c r="F174" s="61">
        <v>0</v>
      </c>
      <c r="G174" s="83">
        <f t="shared" si="2"/>
        <v>0</v>
      </c>
    </row>
    <row r="175" spans="1:7" s="2" customFormat="1" ht="12" hidden="1" x14ac:dyDescent="0.2">
      <c r="A175" s="21"/>
      <c r="B175" s="58">
        <v>0</v>
      </c>
      <c r="C175" s="48"/>
      <c r="D175" s="62">
        <v>0</v>
      </c>
      <c r="E175" s="60">
        <v>0</v>
      </c>
      <c r="F175" s="61">
        <v>0</v>
      </c>
      <c r="G175" s="83">
        <f t="shared" si="2"/>
        <v>0</v>
      </c>
    </row>
    <row r="176" spans="1:7" s="2" customFormat="1" ht="12" hidden="1" x14ac:dyDescent="0.2">
      <c r="A176" s="21"/>
      <c r="B176" s="58" t="s">
        <v>169</v>
      </c>
      <c r="C176" s="48">
        <v>1</v>
      </c>
      <c r="D176" s="62">
        <v>0</v>
      </c>
      <c r="E176" s="60" t="s">
        <v>31</v>
      </c>
      <c r="F176" s="61">
        <v>46.12</v>
      </c>
      <c r="G176" s="83">
        <f>ROUND(C176*D176*F176,2)</f>
        <v>0</v>
      </c>
    </row>
    <row r="177" spans="1:7" s="2" customFormat="1" ht="12" hidden="1" x14ac:dyDescent="0.2">
      <c r="A177" s="21"/>
      <c r="B177" s="58">
        <v>0</v>
      </c>
      <c r="C177" s="48"/>
      <c r="D177" s="62">
        <v>0</v>
      </c>
      <c r="E177" s="60">
        <v>0</v>
      </c>
      <c r="F177" s="61"/>
      <c r="G177" s="83">
        <f t="shared" si="2"/>
        <v>0</v>
      </c>
    </row>
    <row r="178" spans="1:7" s="2" customFormat="1" ht="12" hidden="1" x14ac:dyDescent="0.2">
      <c r="A178" s="21"/>
      <c r="B178" s="58">
        <v>0</v>
      </c>
      <c r="C178" s="48"/>
      <c r="D178" s="62">
        <v>0</v>
      </c>
      <c r="E178" s="60">
        <v>0</v>
      </c>
      <c r="F178" s="61"/>
      <c r="G178" s="83">
        <f t="shared" si="2"/>
        <v>0</v>
      </c>
    </row>
    <row r="179" spans="1:7" s="2" customFormat="1" ht="12" hidden="1" x14ac:dyDescent="0.2">
      <c r="A179" s="21"/>
      <c r="B179" s="58">
        <v>0</v>
      </c>
      <c r="C179" s="48"/>
      <c r="D179" s="62">
        <v>0</v>
      </c>
      <c r="E179" s="60">
        <v>0</v>
      </c>
      <c r="F179" s="61"/>
      <c r="G179" s="83">
        <f t="shared" si="2"/>
        <v>0</v>
      </c>
    </row>
    <row r="180" spans="1:7" s="2" customFormat="1" ht="12" hidden="1" x14ac:dyDescent="0.2">
      <c r="A180" s="21"/>
      <c r="B180" s="58">
        <v>0</v>
      </c>
      <c r="C180" s="48"/>
      <c r="D180" s="62">
        <v>0</v>
      </c>
      <c r="E180" s="60">
        <v>0</v>
      </c>
      <c r="F180" s="61"/>
      <c r="G180" s="83">
        <f t="shared" si="2"/>
        <v>0</v>
      </c>
    </row>
    <row r="181" spans="1:7" s="2" customFormat="1" ht="12" hidden="1" x14ac:dyDescent="0.2">
      <c r="A181" s="21"/>
      <c r="B181" s="58">
        <v>0</v>
      </c>
      <c r="C181" s="48"/>
      <c r="D181" s="62">
        <v>0</v>
      </c>
      <c r="E181" s="60">
        <v>0</v>
      </c>
      <c r="F181" s="61"/>
      <c r="G181" s="83">
        <f t="shared" si="2"/>
        <v>0</v>
      </c>
    </row>
    <row r="182" spans="1:7" s="2" customFormat="1" ht="12" hidden="1" x14ac:dyDescent="0.2">
      <c r="A182" s="21"/>
      <c r="B182" s="58">
        <v>0</v>
      </c>
      <c r="C182" s="48"/>
      <c r="D182" s="62">
        <v>0</v>
      </c>
      <c r="E182" s="60">
        <v>0</v>
      </c>
      <c r="F182" s="61"/>
      <c r="G182" s="83">
        <f t="shared" si="2"/>
        <v>0</v>
      </c>
    </row>
    <row r="183" spans="1:7" s="2" customFormat="1" ht="12" hidden="1" x14ac:dyDescent="0.2">
      <c r="A183" s="21"/>
      <c r="B183" s="58">
        <v>0</v>
      </c>
      <c r="C183" s="48"/>
      <c r="D183" s="62">
        <v>0</v>
      </c>
      <c r="E183" s="60">
        <v>0</v>
      </c>
      <c r="F183" s="61"/>
      <c r="G183" s="83">
        <f t="shared" si="2"/>
        <v>0</v>
      </c>
    </row>
    <row r="184" spans="1:7" s="2" customFormat="1" ht="12" hidden="1" x14ac:dyDescent="0.2">
      <c r="A184" s="21"/>
      <c r="B184" s="58">
        <v>0</v>
      </c>
      <c r="C184" s="48"/>
      <c r="D184" s="62">
        <v>0</v>
      </c>
      <c r="E184" s="60">
        <v>0</v>
      </c>
      <c r="F184" s="61"/>
      <c r="G184" s="83">
        <f t="shared" si="2"/>
        <v>0</v>
      </c>
    </row>
    <row r="185" spans="1:7" s="2" customFormat="1" ht="12" hidden="1" x14ac:dyDescent="0.2">
      <c r="A185" s="21"/>
      <c r="B185" s="58" t="s">
        <v>170</v>
      </c>
      <c r="C185" s="48"/>
      <c r="D185" s="62">
        <v>0</v>
      </c>
      <c r="E185" s="60" t="s">
        <v>35</v>
      </c>
      <c r="F185" s="61"/>
      <c r="G185" s="83">
        <f t="shared" si="2"/>
        <v>0</v>
      </c>
    </row>
    <row r="186" spans="1:7" s="2" customFormat="1" ht="12" hidden="1" customHeight="1" x14ac:dyDescent="0.2">
      <c r="A186" s="21"/>
      <c r="B186" s="58" t="s">
        <v>171</v>
      </c>
      <c r="C186" s="48"/>
      <c r="D186" s="62">
        <v>0</v>
      </c>
      <c r="E186" s="60" t="s">
        <v>35</v>
      </c>
      <c r="F186" s="61"/>
      <c r="G186" s="83">
        <f t="shared" si="2"/>
        <v>0</v>
      </c>
    </row>
    <row r="187" spans="1:7" s="2" customFormat="1" ht="12" hidden="1" x14ac:dyDescent="0.2">
      <c r="A187" s="21"/>
      <c r="B187" s="58">
        <v>0</v>
      </c>
      <c r="C187" s="48"/>
      <c r="D187" s="62">
        <v>0</v>
      </c>
      <c r="E187" s="60">
        <v>0</v>
      </c>
      <c r="F187" s="61"/>
      <c r="G187" s="83">
        <f t="shared" si="2"/>
        <v>0</v>
      </c>
    </row>
    <row r="188" spans="1:7" s="2" customFormat="1" ht="12" hidden="1" x14ac:dyDescent="0.2">
      <c r="A188" s="21"/>
      <c r="B188" s="58">
        <v>0</v>
      </c>
      <c r="C188" s="48"/>
      <c r="D188" s="62">
        <v>0</v>
      </c>
      <c r="E188" s="60">
        <v>0</v>
      </c>
      <c r="F188" s="61"/>
      <c r="G188" s="83">
        <f t="shared" si="2"/>
        <v>0</v>
      </c>
    </row>
    <row r="189" spans="1:7" s="2" customFormat="1" ht="12" hidden="1" x14ac:dyDescent="0.2">
      <c r="A189" s="21"/>
      <c r="B189" s="58">
        <v>0</v>
      </c>
      <c r="C189" s="48"/>
      <c r="D189" s="62">
        <v>0</v>
      </c>
      <c r="E189" s="60">
        <v>0</v>
      </c>
      <c r="F189" s="61"/>
      <c r="G189" s="83">
        <f t="shared" si="2"/>
        <v>0</v>
      </c>
    </row>
    <row r="190" spans="1:7" s="2" customFormat="1" ht="12" hidden="1" x14ac:dyDescent="0.2">
      <c r="A190" s="21"/>
      <c r="B190" s="58">
        <v>0</v>
      </c>
      <c r="C190" s="48"/>
      <c r="D190" s="62">
        <v>0</v>
      </c>
      <c r="E190" s="60">
        <v>0</v>
      </c>
      <c r="F190" s="61">
        <v>0</v>
      </c>
      <c r="G190" s="83">
        <f t="shared" si="2"/>
        <v>0</v>
      </c>
    </row>
    <row r="191" spans="1:7" s="2" customFormat="1" ht="12" hidden="1" x14ac:dyDescent="0.2">
      <c r="A191" s="21"/>
      <c r="B191" s="58">
        <v>0</v>
      </c>
      <c r="C191" s="48"/>
      <c r="D191" s="62">
        <v>0</v>
      </c>
      <c r="E191" s="60">
        <v>0</v>
      </c>
      <c r="F191" s="61"/>
      <c r="G191" s="83">
        <f t="shared" si="2"/>
        <v>0</v>
      </c>
    </row>
    <row r="192" spans="1:7" s="2" customFormat="1" ht="12" hidden="1" x14ac:dyDescent="0.2">
      <c r="A192" s="21"/>
      <c r="B192" s="58">
        <v>0</v>
      </c>
      <c r="C192" s="48"/>
      <c r="D192" s="62">
        <v>0</v>
      </c>
      <c r="E192" s="60">
        <v>0</v>
      </c>
      <c r="F192" s="61"/>
      <c r="G192" s="83">
        <f t="shared" si="2"/>
        <v>0</v>
      </c>
    </row>
    <row r="193" spans="1:7" s="2" customFormat="1" ht="12" hidden="1" x14ac:dyDescent="0.2">
      <c r="A193" s="21"/>
      <c r="B193" s="58">
        <v>0</v>
      </c>
      <c r="C193" s="48"/>
      <c r="D193" s="62">
        <v>0</v>
      </c>
      <c r="E193" s="60" t="s">
        <v>31</v>
      </c>
      <c r="F193" s="61">
        <v>0</v>
      </c>
      <c r="G193" s="83">
        <f t="shared" si="2"/>
        <v>0</v>
      </c>
    </row>
    <row r="194" spans="1:7" s="2" customFormat="1" ht="12" hidden="1" x14ac:dyDescent="0.2">
      <c r="A194" s="21"/>
      <c r="B194" s="58" t="s">
        <v>46</v>
      </c>
      <c r="C194" s="48">
        <v>1</v>
      </c>
      <c r="D194" s="62">
        <v>0</v>
      </c>
      <c r="E194" s="60" t="s">
        <v>28</v>
      </c>
      <c r="F194" s="61">
        <v>0</v>
      </c>
      <c r="G194" s="83">
        <f t="shared" si="2"/>
        <v>0</v>
      </c>
    </row>
    <row r="195" spans="1:7" s="2" customFormat="1" ht="12" hidden="1" x14ac:dyDescent="0.2">
      <c r="A195" s="21"/>
      <c r="B195" s="58">
        <v>0</v>
      </c>
      <c r="C195" s="48"/>
      <c r="D195" s="62">
        <v>0</v>
      </c>
      <c r="E195" s="60">
        <v>0</v>
      </c>
      <c r="F195" s="61">
        <v>0</v>
      </c>
      <c r="G195" s="83">
        <f t="shared" si="2"/>
        <v>0</v>
      </c>
    </row>
    <row r="196" spans="1:7" s="2" customFormat="1" ht="12" hidden="1" x14ac:dyDescent="0.2">
      <c r="A196" s="21"/>
      <c r="B196" s="58">
        <v>0</v>
      </c>
      <c r="C196" s="48"/>
      <c r="D196" s="62">
        <v>0</v>
      </c>
      <c r="E196" s="60">
        <v>0</v>
      </c>
      <c r="F196" s="61"/>
      <c r="G196" s="83">
        <f t="shared" si="2"/>
        <v>0</v>
      </c>
    </row>
    <row r="197" spans="1:7" s="2" customFormat="1" ht="12" hidden="1" x14ac:dyDescent="0.2">
      <c r="A197" s="21"/>
      <c r="B197" s="58">
        <v>0</v>
      </c>
      <c r="C197" s="48"/>
      <c r="D197" s="62">
        <v>0</v>
      </c>
      <c r="E197" s="60">
        <v>0</v>
      </c>
      <c r="F197" s="61"/>
      <c r="G197" s="83">
        <f t="shared" si="2"/>
        <v>0</v>
      </c>
    </row>
    <row r="198" spans="1:7" s="2" customFormat="1" ht="12" hidden="1" x14ac:dyDescent="0.2">
      <c r="A198" s="21"/>
      <c r="B198" s="58">
        <v>0</v>
      </c>
      <c r="C198" s="48"/>
      <c r="D198" s="62">
        <v>0</v>
      </c>
      <c r="E198" s="60" t="s">
        <v>31</v>
      </c>
      <c r="F198" s="61">
        <v>0</v>
      </c>
      <c r="G198" s="83">
        <f t="shared" si="2"/>
        <v>0</v>
      </c>
    </row>
    <row r="199" spans="1:7" s="2" customFormat="1" ht="23.25" customHeight="1" x14ac:dyDescent="0.2">
      <c r="A199" s="21"/>
      <c r="B199" s="58" t="s">
        <v>172</v>
      </c>
      <c r="C199" s="48">
        <v>1</v>
      </c>
      <c r="D199" s="62">
        <v>0.2742</v>
      </c>
      <c r="E199" s="60" t="s">
        <v>49</v>
      </c>
      <c r="F199" s="61">
        <v>6869.78</v>
      </c>
      <c r="G199" s="83">
        <f t="shared" si="2"/>
        <v>1883.69</v>
      </c>
    </row>
    <row r="200" spans="1:7" s="2" customFormat="1" ht="12" hidden="1" x14ac:dyDescent="0.2">
      <c r="A200" s="21"/>
      <c r="B200" s="58"/>
      <c r="C200" s="48"/>
      <c r="D200" s="62"/>
      <c r="E200" s="60"/>
      <c r="F200" s="61"/>
      <c r="G200" s="83"/>
    </row>
    <row r="201" spans="1:7" s="2" customFormat="1" ht="12" hidden="1" x14ac:dyDescent="0.2">
      <c r="A201" s="21"/>
      <c r="B201" s="58"/>
      <c r="C201" s="48"/>
      <c r="D201" s="62"/>
      <c r="E201" s="60"/>
      <c r="F201" s="61"/>
      <c r="G201" s="83"/>
    </row>
    <row r="202" spans="1:7" s="2" customFormat="1" ht="12" hidden="1" x14ac:dyDescent="0.2">
      <c r="A202" s="21"/>
      <c r="B202" s="58"/>
      <c r="C202" s="48"/>
      <c r="D202" s="62"/>
      <c r="E202" s="60"/>
      <c r="F202" s="61"/>
      <c r="G202" s="83"/>
    </row>
    <row r="203" spans="1:7" s="2" customFormat="1" ht="12" hidden="1" x14ac:dyDescent="0.2">
      <c r="A203" s="21"/>
      <c r="B203" s="58"/>
      <c r="C203" s="48"/>
      <c r="D203" s="62"/>
      <c r="E203" s="60"/>
      <c r="F203" s="61"/>
      <c r="G203" s="83"/>
    </row>
    <row r="204" spans="1:7" s="2" customFormat="1" ht="12" hidden="1" x14ac:dyDescent="0.2">
      <c r="A204" s="21"/>
      <c r="B204" s="58"/>
      <c r="C204" s="48"/>
      <c r="D204" s="62"/>
      <c r="E204" s="60"/>
      <c r="F204" s="61"/>
      <c r="G204" s="83"/>
    </row>
    <row r="205" spans="1:7" s="2" customFormat="1" ht="12" hidden="1" x14ac:dyDescent="0.2">
      <c r="A205" s="21"/>
      <c r="B205" s="58"/>
      <c r="C205" s="48"/>
      <c r="D205" s="62"/>
      <c r="E205" s="60"/>
      <c r="F205" s="61"/>
      <c r="G205" s="83"/>
    </row>
    <row r="206" spans="1:7" s="2" customFormat="1" ht="12" hidden="1" x14ac:dyDescent="0.2">
      <c r="A206" s="21"/>
      <c r="B206" s="58"/>
      <c r="C206" s="48"/>
      <c r="D206" s="62"/>
      <c r="E206" s="60"/>
      <c r="F206" s="61"/>
      <c r="G206" s="83"/>
    </row>
    <row r="207" spans="1:7" s="2" customFormat="1" ht="12" hidden="1" x14ac:dyDescent="0.2">
      <c r="A207" s="21"/>
      <c r="B207" s="58"/>
      <c r="C207" s="48"/>
      <c r="D207" s="62"/>
      <c r="E207" s="60"/>
      <c r="F207" s="61"/>
      <c r="G207" s="83"/>
    </row>
    <row r="208" spans="1:7" s="2" customFormat="1" ht="12" hidden="1" x14ac:dyDescent="0.2">
      <c r="A208" s="21"/>
      <c r="B208" s="58"/>
      <c r="C208" s="48"/>
      <c r="D208" s="62"/>
      <c r="E208" s="60"/>
      <c r="F208" s="61"/>
      <c r="G208" s="83"/>
    </row>
    <row r="209" spans="1:8" s="2" customFormat="1" ht="12" hidden="1" x14ac:dyDescent="0.2">
      <c r="A209" s="21"/>
      <c r="B209" s="58"/>
      <c r="C209" s="48"/>
      <c r="D209" s="62"/>
      <c r="E209" s="60"/>
      <c r="F209" s="61"/>
      <c r="G209" s="83"/>
    </row>
    <row r="210" spans="1:8" s="2" customFormat="1" ht="12" hidden="1" x14ac:dyDescent="0.2">
      <c r="A210" s="21"/>
      <c r="B210" s="58"/>
      <c r="C210" s="48"/>
      <c r="D210" s="62"/>
      <c r="E210" s="60"/>
      <c r="F210" s="61"/>
      <c r="G210" s="83"/>
    </row>
    <row r="211" spans="1:8" s="2" customFormat="1" ht="12" hidden="1" x14ac:dyDescent="0.2">
      <c r="A211" s="21"/>
      <c r="B211" s="58"/>
      <c r="C211" s="48"/>
      <c r="D211" s="62"/>
      <c r="E211" s="60"/>
      <c r="F211" s="61"/>
      <c r="G211" s="83"/>
    </row>
    <row r="212" spans="1:8" s="2" customFormat="1" ht="12" hidden="1" x14ac:dyDescent="0.2">
      <c r="A212" s="21"/>
      <c r="B212" s="65" t="s">
        <v>173</v>
      </c>
      <c r="C212" s="48"/>
      <c r="D212" s="62"/>
      <c r="E212" s="60"/>
      <c r="F212" s="61"/>
      <c r="G212" s="83"/>
    </row>
    <row r="213" spans="1:8" s="2" customFormat="1" ht="12" hidden="1" x14ac:dyDescent="0.2">
      <c r="A213" s="21"/>
      <c r="B213" s="58" t="s">
        <v>174</v>
      </c>
      <c r="C213" s="48">
        <v>1</v>
      </c>
      <c r="D213" s="62">
        <v>0</v>
      </c>
      <c r="E213" s="60" t="s">
        <v>175</v>
      </c>
      <c r="F213" s="61">
        <v>106.81</v>
      </c>
      <c r="G213" s="83">
        <f t="shared" ref="G213" si="3">ROUND(C213*D213*F213,2)</f>
        <v>0</v>
      </c>
    </row>
    <row r="214" spans="1:8" s="2" customFormat="1" ht="12" x14ac:dyDescent="0.2">
      <c r="A214" s="21"/>
      <c r="B214" s="65" t="s">
        <v>176</v>
      </c>
      <c r="C214" s="48"/>
      <c r="D214" s="62"/>
      <c r="E214" s="60"/>
      <c r="F214" s="61"/>
      <c r="G214" s="83"/>
    </row>
    <row r="215" spans="1:8" s="2" customFormat="1" ht="24" hidden="1" x14ac:dyDescent="0.2">
      <c r="A215" s="21"/>
      <c r="B215" s="65" t="s">
        <v>177</v>
      </c>
      <c r="C215" s="48"/>
      <c r="D215" s="62"/>
      <c r="E215" s="60"/>
      <c r="F215" s="61"/>
      <c r="G215" s="83"/>
    </row>
    <row r="216" spans="1:8" s="2" customFormat="1" ht="37.5" hidden="1" customHeight="1" x14ac:dyDescent="0.2">
      <c r="A216" s="21">
        <v>1</v>
      </c>
      <c r="B216" s="58" t="s">
        <v>178</v>
      </c>
      <c r="C216" s="48">
        <v>1</v>
      </c>
      <c r="D216" s="62">
        <v>0</v>
      </c>
      <c r="E216" s="60" t="s">
        <v>109</v>
      </c>
      <c r="F216" s="61">
        <v>0</v>
      </c>
      <c r="G216" s="83">
        <f t="shared" ref="G216" si="4">ROUND(C216*D216*F216,2)</f>
        <v>0</v>
      </c>
    </row>
    <row r="217" spans="1:8" s="2" customFormat="1" ht="12" x14ac:dyDescent="0.2">
      <c r="A217" s="21"/>
      <c r="B217" s="65" t="s">
        <v>179</v>
      </c>
      <c r="C217" s="48"/>
      <c r="D217" s="62"/>
      <c r="E217" s="60"/>
      <c r="F217" s="61"/>
      <c r="G217" s="83"/>
    </row>
    <row r="218" spans="1:8" s="2" customFormat="1" ht="12" hidden="1" x14ac:dyDescent="0.2">
      <c r="A218" s="21"/>
      <c r="B218" s="65">
        <v>0</v>
      </c>
      <c r="C218" s="48"/>
      <c r="D218" s="62"/>
      <c r="E218" s="60"/>
      <c r="F218" s="61"/>
      <c r="G218" s="83"/>
    </row>
    <row r="219" spans="1:8" s="2" customFormat="1" ht="36" x14ac:dyDescent="0.2">
      <c r="A219" s="21"/>
      <c r="B219" s="58" t="s">
        <v>180</v>
      </c>
      <c r="C219" s="48">
        <v>1</v>
      </c>
      <c r="D219" s="64">
        <v>65</v>
      </c>
      <c r="E219" s="60" t="s">
        <v>35</v>
      </c>
      <c r="F219" s="61">
        <v>77</v>
      </c>
      <c r="G219" s="83">
        <f>ROUND(C219*D219*F219,2)</f>
        <v>5005</v>
      </c>
      <c r="H219" s="66"/>
    </row>
    <row r="220" spans="1:8" s="2" customFormat="1" ht="12" hidden="1" x14ac:dyDescent="0.2">
      <c r="A220" s="21"/>
      <c r="B220" s="58" t="s">
        <v>181</v>
      </c>
      <c r="C220" s="48">
        <v>1</v>
      </c>
      <c r="D220" s="64">
        <v>0</v>
      </c>
      <c r="E220" s="60" t="s">
        <v>35</v>
      </c>
      <c r="F220" s="61">
        <v>207.28</v>
      </c>
      <c r="G220" s="83">
        <f t="shared" ref="G220" si="5">ROUND(C220*D220*F220,2)</f>
        <v>0</v>
      </c>
    </row>
    <row r="221" spans="1:8" s="2" customFormat="1" ht="12" x14ac:dyDescent="0.2">
      <c r="A221" s="21"/>
      <c r="B221" s="65" t="s">
        <v>182</v>
      </c>
      <c r="C221" s="48"/>
      <c r="D221" s="64"/>
      <c r="E221" s="60"/>
      <c r="F221" s="61"/>
      <c r="G221" s="83"/>
    </row>
    <row r="222" spans="1:8" s="2" customFormat="1" ht="12" hidden="1" x14ac:dyDescent="0.2">
      <c r="A222" s="21"/>
      <c r="B222" s="65">
        <v>0</v>
      </c>
      <c r="C222" s="48"/>
      <c r="D222" s="64"/>
      <c r="E222" s="60"/>
      <c r="F222" s="61"/>
      <c r="G222" s="83"/>
    </row>
    <row r="223" spans="1:8" s="2" customFormat="1" ht="36" x14ac:dyDescent="0.2">
      <c r="A223" s="67"/>
      <c r="B223" s="58" t="s">
        <v>183</v>
      </c>
      <c r="C223" s="48">
        <v>1</v>
      </c>
      <c r="D223" s="64">
        <v>69</v>
      </c>
      <c r="E223" s="60" t="s">
        <v>35</v>
      </c>
      <c r="F223" s="61">
        <v>77</v>
      </c>
      <c r="G223" s="83">
        <f t="shared" ref="G223:G225" si="6">ROUND(C223*D223*F223,2)</f>
        <v>5313</v>
      </c>
    </row>
    <row r="224" spans="1:8" s="2" customFormat="1" ht="12" x14ac:dyDescent="0.2">
      <c r="A224" s="67"/>
      <c r="B224" s="65" t="s">
        <v>184</v>
      </c>
      <c r="C224" s="29"/>
      <c r="D224" s="64">
        <v>0</v>
      </c>
      <c r="E224" s="60" t="s">
        <v>31</v>
      </c>
      <c r="F224" s="61">
        <v>0</v>
      </c>
      <c r="G224" s="83">
        <f t="shared" si="6"/>
        <v>0</v>
      </c>
    </row>
    <row r="225" spans="1:7" s="2" customFormat="1" ht="24" x14ac:dyDescent="0.2">
      <c r="A225" s="67"/>
      <c r="B225" s="58" t="s">
        <v>185</v>
      </c>
      <c r="C225" s="48">
        <v>1</v>
      </c>
      <c r="D225" s="62">
        <v>8</v>
      </c>
      <c r="E225" s="60" t="s">
        <v>72</v>
      </c>
      <c r="F225" s="61">
        <v>199.04</v>
      </c>
      <c r="G225" s="83">
        <f t="shared" si="6"/>
        <v>1592.32</v>
      </c>
    </row>
    <row r="226" spans="1:7" s="2" customFormat="1" ht="12" x14ac:dyDescent="0.2">
      <c r="A226" s="68"/>
      <c r="B226" s="65" t="s">
        <v>186</v>
      </c>
      <c r="C226" s="29"/>
      <c r="D226" s="62"/>
      <c r="E226" s="60"/>
      <c r="F226" s="61"/>
      <c r="G226" s="83"/>
    </row>
    <row r="227" spans="1:7" s="2" customFormat="1" ht="24" hidden="1" customHeight="1" x14ac:dyDescent="0.2">
      <c r="A227" s="68"/>
      <c r="B227" s="65">
        <v>0</v>
      </c>
      <c r="C227" s="29"/>
      <c r="D227" s="62"/>
      <c r="E227" s="60"/>
      <c r="F227" s="61"/>
      <c r="G227" s="83"/>
    </row>
    <row r="228" spans="1:7" s="2" customFormat="1" ht="24" x14ac:dyDescent="0.2">
      <c r="A228" s="68"/>
      <c r="B228" s="58" t="s">
        <v>187</v>
      </c>
      <c r="C228" s="48">
        <v>1</v>
      </c>
      <c r="D228" s="64">
        <v>112</v>
      </c>
      <c r="E228" s="60" t="s">
        <v>35</v>
      </c>
      <c r="F228" s="61">
        <v>50.07</v>
      </c>
      <c r="G228" s="83">
        <f t="shared" ref="G228:G233" si="7">ROUND(C228*D228*F228,2)</f>
        <v>5607.84</v>
      </c>
    </row>
    <row r="229" spans="1:7" s="2" customFormat="1" ht="24" x14ac:dyDescent="0.2">
      <c r="A229" s="68"/>
      <c r="B229" s="58" t="s">
        <v>188</v>
      </c>
      <c r="C229" s="48">
        <v>3</v>
      </c>
      <c r="D229" s="69">
        <v>0.10979999999999999</v>
      </c>
      <c r="E229" s="60" t="s">
        <v>56</v>
      </c>
      <c r="F229" s="61">
        <v>6492.1425894058921</v>
      </c>
      <c r="G229" s="83">
        <f>ROUND(C229*D229*F229,2)</f>
        <v>2138.5100000000002</v>
      </c>
    </row>
    <row r="230" spans="1:7" s="2" customFormat="1" ht="36" x14ac:dyDescent="0.2">
      <c r="A230" s="68"/>
      <c r="B230" s="58" t="s">
        <v>189</v>
      </c>
      <c r="C230" s="48">
        <v>3</v>
      </c>
      <c r="D230" s="69">
        <v>0.49299999999999999</v>
      </c>
      <c r="E230" s="60" t="s">
        <v>190</v>
      </c>
      <c r="F230" s="61">
        <v>2597.02</v>
      </c>
      <c r="G230" s="83">
        <f t="shared" si="7"/>
        <v>3840.99</v>
      </c>
    </row>
    <row r="231" spans="1:7" s="2" customFormat="1" ht="12" x14ac:dyDescent="0.2">
      <c r="A231" s="68"/>
      <c r="B231" s="58" t="s">
        <v>191</v>
      </c>
      <c r="C231" s="51">
        <v>15</v>
      </c>
      <c r="D231" s="64">
        <v>1</v>
      </c>
      <c r="E231" s="60" t="s">
        <v>35</v>
      </c>
      <c r="F231" s="61">
        <v>389.5</v>
      </c>
      <c r="G231" s="83">
        <f t="shared" si="7"/>
        <v>5842.5</v>
      </c>
    </row>
    <row r="232" spans="1:7" s="2" customFormat="1" ht="24" x14ac:dyDescent="0.2">
      <c r="A232" s="68"/>
      <c r="B232" s="58" t="s">
        <v>59</v>
      </c>
      <c r="C232" s="48">
        <v>1</v>
      </c>
      <c r="D232" s="64">
        <v>1</v>
      </c>
      <c r="E232" s="60" t="s">
        <v>60</v>
      </c>
      <c r="F232" s="61">
        <v>2175.58</v>
      </c>
      <c r="G232" s="83">
        <f t="shared" si="7"/>
        <v>2175.58</v>
      </c>
    </row>
    <row r="233" spans="1:7" s="2" customFormat="1" ht="24" x14ac:dyDescent="0.2">
      <c r="A233" s="68"/>
      <c r="B233" s="58" t="s">
        <v>61</v>
      </c>
      <c r="C233" s="48">
        <v>1</v>
      </c>
      <c r="D233" s="62">
        <v>13.029</v>
      </c>
      <c r="E233" s="60" t="s">
        <v>192</v>
      </c>
      <c r="F233" s="61">
        <v>1260.72</v>
      </c>
      <c r="G233" s="83">
        <f t="shared" si="7"/>
        <v>16425.919999999998</v>
      </c>
    </row>
    <row r="234" spans="1:7" s="2" customFormat="1" ht="12" hidden="1" x14ac:dyDescent="0.2">
      <c r="A234" s="67"/>
      <c r="B234" s="58"/>
      <c r="C234" s="29"/>
      <c r="D234" s="62"/>
      <c r="E234" s="60"/>
      <c r="F234" s="61"/>
      <c r="G234" s="83"/>
    </row>
    <row r="235" spans="1:7" s="2" customFormat="1" ht="12" hidden="1" x14ac:dyDescent="0.2">
      <c r="A235" s="67"/>
      <c r="B235" s="58" t="s">
        <v>63</v>
      </c>
      <c r="C235" s="48">
        <v>1</v>
      </c>
      <c r="D235" s="64">
        <v>0</v>
      </c>
      <c r="E235" s="60" t="s">
        <v>35</v>
      </c>
      <c r="F235" s="61">
        <v>161.82</v>
      </c>
      <c r="G235" s="83">
        <f t="shared" ref="G235:G239" si="8">ROUND(C235*D235*F235,2)</f>
        <v>0</v>
      </c>
    </row>
    <row r="236" spans="1:7" s="2" customFormat="1" ht="12" x14ac:dyDescent="0.2">
      <c r="A236" s="67"/>
      <c r="B236" s="58" t="s">
        <v>193</v>
      </c>
      <c r="C236" s="48">
        <v>1</v>
      </c>
      <c r="D236" s="64">
        <v>18</v>
      </c>
      <c r="E236" s="60" t="s">
        <v>64</v>
      </c>
      <c r="F236" s="61">
        <v>912.13</v>
      </c>
      <c r="G236" s="83">
        <f t="shared" si="8"/>
        <v>16418.34</v>
      </c>
    </row>
    <row r="237" spans="1:7" s="2" customFormat="1" ht="24" x14ac:dyDescent="0.2">
      <c r="A237" s="67"/>
      <c r="B237" s="58" t="s">
        <v>66</v>
      </c>
      <c r="C237" s="48">
        <v>1</v>
      </c>
      <c r="D237" s="64">
        <v>12</v>
      </c>
      <c r="E237" s="60" t="s">
        <v>67</v>
      </c>
      <c r="F237" s="61">
        <v>337.76</v>
      </c>
      <c r="G237" s="83">
        <f t="shared" si="8"/>
        <v>4053.12</v>
      </c>
    </row>
    <row r="238" spans="1:7" s="2" customFormat="1" ht="12" x14ac:dyDescent="0.2">
      <c r="A238" s="67"/>
      <c r="B238" s="58" t="s">
        <v>194</v>
      </c>
      <c r="C238" s="48">
        <v>1</v>
      </c>
      <c r="D238" s="64">
        <v>1</v>
      </c>
      <c r="E238" s="60" t="s">
        <v>35</v>
      </c>
      <c r="F238" s="61">
        <v>649.21</v>
      </c>
      <c r="G238" s="83">
        <f t="shared" si="8"/>
        <v>649.21</v>
      </c>
    </row>
    <row r="239" spans="1:7" s="2" customFormat="1" ht="12" x14ac:dyDescent="0.2">
      <c r="A239" s="67"/>
      <c r="B239" s="58" t="s">
        <v>195</v>
      </c>
      <c r="C239" s="48">
        <v>1</v>
      </c>
      <c r="D239" s="64">
        <v>1</v>
      </c>
      <c r="E239" s="60" t="s">
        <v>35</v>
      </c>
      <c r="F239" s="61">
        <v>258.56</v>
      </c>
      <c r="G239" s="83">
        <f t="shared" si="8"/>
        <v>258.56</v>
      </c>
    </row>
    <row r="240" spans="1:7" s="2" customFormat="1" ht="12" hidden="1" x14ac:dyDescent="0.2">
      <c r="A240" s="67"/>
      <c r="B240" s="58"/>
      <c r="C240" s="29"/>
      <c r="D240" s="62"/>
      <c r="E240" s="60"/>
      <c r="F240" s="61"/>
      <c r="G240" s="83"/>
    </row>
    <row r="241" spans="1:7" s="2" customFormat="1" ht="12" hidden="1" x14ac:dyDescent="0.2">
      <c r="A241" s="67"/>
      <c r="B241" s="58"/>
      <c r="C241" s="29"/>
      <c r="D241" s="62"/>
      <c r="E241" s="60"/>
      <c r="F241" s="61"/>
      <c r="G241" s="83"/>
    </row>
    <row r="242" spans="1:7" s="2" customFormat="1" ht="12" hidden="1" x14ac:dyDescent="0.2">
      <c r="A242" s="67"/>
      <c r="B242" s="58"/>
      <c r="C242" s="29"/>
      <c r="D242" s="62"/>
      <c r="E242" s="60"/>
      <c r="F242" s="61"/>
      <c r="G242" s="83"/>
    </row>
    <row r="243" spans="1:7" s="2" customFormat="1" ht="12" x14ac:dyDescent="0.2">
      <c r="A243" s="67"/>
      <c r="B243" s="65" t="s">
        <v>196</v>
      </c>
      <c r="C243" s="29"/>
      <c r="D243" s="62"/>
      <c r="E243" s="60"/>
      <c r="F243" s="61"/>
      <c r="G243" s="83"/>
    </row>
    <row r="244" spans="1:7" s="2" customFormat="1" ht="12" x14ac:dyDescent="0.2">
      <c r="A244" s="67"/>
      <c r="B244" s="58" t="s">
        <v>58</v>
      </c>
      <c r="C244" s="48">
        <v>7</v>
      </c>
      <c r="D244" s="64">
        <v>1</v>
      </c>
      <c r="E244" s="60" t="s">
        <v>35</v>
      </c>
      <c r="F244" s="61">
        <v>976.74</v>
      </c>
      <c r="G244" s="83">
        <f t="shared" ref="G244:G249" si="9">ROUND(C244*D244*F244,2)</f>
        <v>6837.18</v>
      </c>
    </row>
    <row r="245" spans="1:7" s="2" customFormat="1" ht="12" hidden="1" x14ac:dyDescent="0.2">
      <c r="A245" s="67"/>
      <c r="B245" s="58" t="s">
        <v>70</v>
      </c>
      <c r="C245" s="48"/>
      <c r="D245" s="64">
        <v>1</v>
      </c>
      <c r="E245" s="60" t="s">
        <v>35</v>
      </c>
      <c r="F245" s="61">
        <v>614.95000000000005</v>
      </c>
      <c r="G245" s="83">
        <f t="shared" si="9"/>
        <v>0</v>
      </c>
    </row>
    <row r="246" spans="1:7" s="2" customFormat="1" ht="12" x14ac:dyDescent="0.2">
      <c r="A246" s="67"/>
      <c r="B246" s="58" t="s">
        <v>197</v>
      </c>
      <c r="C246" s="48">
        <v>1</v>
      </c>
      <c r="D246" s="64">
        <v>1</v>
      </c>
      <c r="E246" s="60" t="s">
        <v>35</v>
      </c>
      <c r="F246" s="61">
        <v>14564.98</v>
      </c>
      <c r="G246" s="83">
        <f t="shared" si="9"/>
        <v>14564.98</v>
      </c>
    </row>
    <row r="247" spans="1:7" s="2" customFormat="1" ht="12" hidden="1" x14ac:dyDescent="0.2">
      <c r="A247" s="67"/>
      <c r="B247" s="58" t="s">
        <v>198</v>
      </c>
      <c r="C247" s="48">
        <v>1</v>
      </c>
      <c r="D247" s="64">
        <v>0</v>
      </c>
      <c r="E247" s="60" t="s">
        <v>35</v>
      </c>
      <c r="F247" s="61">
        <v>8478.2000000000007</v>
      </c>
      <c r="G247" s="83">
        <f t="shared" si="9"/>
        <v>0</v>
      </c>
    </row>
    <row r="248" spans="1:7" s="2" customFormat="1" ht="12" hidden="1" x14ac:dyDescent="0.2">
      <c r="A248" s="67"/>
      <c r="B248" s="58" t="s">
        <v>199</v>
      </c>
      <c r="C248" s="48">
        <v>1</v>
      </c>
      <c r="D248" s="62">
        <v>0</v>
      </c>
      <c r="E248" s="60" t="s">
        <v>35</v>
      </c>
      <c r="F248" s="61">
        <v>0</v>
      </c>
      <c r="G248" s="83">
        <f t="shared" si="9"/>
        <v>0</v>
      </c>
    </row>
    <row r="249" spans="1:7" s="2" customFormat="1" ht="12" hidden="1" x14ac:dyDescent="0.2">
      <c r="A249" s="67"/>
      <c r="B249" s="58">
        <v>0</v>
      </c>
      <c r="C249" s="48">
        <v>1</v>
      </c>
      <c r="D249" s="62">
        <v>0</v>
      </c>
      <c r="E249" s="60">
        <v>0</v>
      </c>
      <c r="F249" s="61">
        <v>0</v>
      </c>
      <c r="G249" s="83">
        <f t="shared" si="9"/>
        <v>0</v>
      </c>
    </row>
    <row r="250" spans="1:7" s="2" customFormat="1" ht="12" x14ac:dyDescent="0.2">
      <c r="A250" s="67"/>
      <c r="B250" s="65" t="s">
        <v>200</v>
      </c>
      <c r="C250" s="29"/>
      <c r="D250" s="62"/>
      <c r="E250" s="60"/>
      <c r="F250" s="61"/>
      <c r="G250" s="83"/>
    </row>
    <row r="251" spans="1:7" s="2" customFormat="1" ht="12" hidden="1" x14ac:dyDescent="0.2">
      <c r="A251" s="67"/>
      <c r="B251" s="65">
        <v>0</v>
      </c>
      <c r="C251" s="29"/>
      <c r="D251" s="62"/>
      <c r="E251" s="60"/>
      <c r="F251" s="61"/>
      <c r="G251" s="83"/>
    </row>
    <row r="252" spans="1:7" s="2" customFormat="1" ht="24" x14ac:dyDescent="0.2">
      <c r="A252" s="67"/>
      <c r="B252" s="58" t="s">
        <v>76</v>
      </c>
      <c r="C252" s="48">
        <v>1</v>
      </c>
      <c r="D252" s="62">
        <v>0.49299999999999999</v>
      </c>
      <c r="E252" s="60" t="s">
        <v>77</v>
      </c>
      <c r="F252" s="61">
        <v>5280.75</v>
      </c>
      <c r="G252" s="83">
        <f t="shared" ref="G252:G270" si="10">ROUND(C252*D252*F252,2)</f>
        <v>2603.41</v>
      </c>
    </row>
    <row r="253" spans="1:7" s="2" customFormat="1" ht="24" x14ac:dyDescent="0.2">
      <c r="A253" s="67"/>
      <c r="B253" s="58" t="s">
        <v>78</v>
      </c>
      <c r="C253" s="48">
        <v>1</v>
      </c>
      <c r="D253" s="62">
        <v>0.2</v>
      </c>
      <c r="E253" s="60" t="s">
        <v>79</v>
      </c>
      <c r="F253" s="61">
        <v>5939.05</v>
      </c>
      <c r="G253" s="83">
        <f t="shared" si="10"/>
        <v>1187.81</v>
      </c>
    </row>
    <row r="254" spans="1:7" s="2" customFormat="1" ht="12" hidden="1" x14ac:dyDescent="0.2">
      <c r="A254" s="67"/>
      <c r="B254" s="58" t="s">
        <v>80</v>
      </c>
      <c r="C254" s="48">
        <v>1</v>
      </c>
      <c r="D254" s="62">
        <v>0</v>
      </c>
      <c r="E254" s="60" t="s">
        <v>35</v>
      </c>
      <c r="F254" s="61">
        <v>67.62</v>
      </c>
      <c r="G254" s="83">
        <f t="shared" si="10"/>
        <v>0</v>
      </c>
    </row>
    <row r="255" spans="1:7" s="2" customFormat="1" ht="12" hidden="1" x14ac:dyDescent="0.2">
      <c r="A255" s="67"/>
      <c r="B255" s="58" t="s">
        <v>201</v>
      </c>
      <c r="C255" s="48">
        <v>1</v>
      </c>
      <c r="D255" s="62">
        <v>0</v>
      </c>
      <c r="E255" s="60" t="s">
        <v>35</v>
      </c>
      <c r="F255" s="61">
        <v>0</v>
      </c>
      <c r="G255" s="83">
        <f t="shared" si="10"/>
        <v>0</v>
      </c>
    </row>
    <row r="256" spans="1:7" s="2" customFormat="1" ht="12" hidden="1" x14ac:dyDescent="0.2">
      <c r="A256" s="67"/>
      <c r="B256" s="58" t="s">
        <v>202</v>
      </c>
      <c r="C256" s="48">
        <v>1</v>
      </c>
      <c r="D256" s="62">
        <v>0</v>
      </c>
      <c r="E256" s="60" t="s">
        <v>35</v>
      </c>
      <c r="F256" s="61">
        <v>0</v>
      </c>
      <c r="G256" s="83">
        <f t="shared" si="10"/>
        <v>0</v>
      </c>
    </row>
    <row r="257" spans="1:7" s="2" customFormat="1" ht="12" hidden="1" x14ac:dyDescent="0.2">
      <c r="A257" s="67"/>
      <c r="B257" s="58" t="s">
        <v>203</v>
      </c>
      <c r="C257" s="48">
        <v>1</v>
      </c>
      <c r="D257" s="62">
        <v>0</v>
      </c>
      <c r="E257" s="60" t="s">
        <v>35</v>
      </c>
      <c r="F257" s="61">
        <v>0</v>
      </c>
      <c r="G257" s="83">
        <f t="shared" si="10"/>
        <v>0</v>
      </c>
    </row>
    <row r="258" spans="1:7" s="2" customFormat="1" ht="12" hidden="1" x14ac:dyDescent="0.2">
      <c r="A258" s="67"/>
      <c r="B258" s="58" t="s">
        <v>204</v>
      </c>
      <c r="C258" s="48">
        <v>1</v>
      </c>
      <c r="D258" s="62">
        <v>0</v>
      </c>
      <c r="E258" s="60" t="s">
        <v>35</v>
      </c>
      <c r="F258" s="61">
        <v>0</v>
      </c>
      <c r="G258" s="83">
        <f t="shared" si="10"/>
        <v>0</v>
      </c>
    </row>
    <row r="259" spans="1:7" s="2" customFormat="1" ht="12" hidden="1" x14ac:dyDescent="0.2">
      <c r="A259" s="67"/>
      <c r="B259" s="58" t="s">
        <v>205</v>
      </c>
      <c r="C259" s="48">
        <v>1</v>
      </c>
      <c r="D259" s="62">
        <v>0</v>
      </c>
      <c r="E259" s="60" t="s">
        <v>35</v>
      </c>
      <c r="F259" s="61">
        <v>0</v>
      </c>
      <c r="G259" s="83">
        <f t="shared" si="10"/>
        <v>0</v>
      </c>
    </row>
    <row r="260" spans="1:7" s="2" customFormat="1" ht="12" hidden="1" x14ac:dyDescent="0.2">
      <c r="A260" s="67"/>
      <c r="B260" s="58" t="s">
        <v>81</v>
      </c>
      <c r="C260" s="48">
        <v>1</v>
      </c>
      <c r="D260" s="64">
        <v>0</v>
      </c>
      <c r="E260" s="60" t="s">
        <v>35</v>
      </c>
      <c r="F260" s="61">
        <v>230.99</v>
      </c>
      <c r="G260" s="83">
        <f t="shared" si="10"/>
        <v>0</v>
      </c>
    </row>
    <row r="261" spans="1:7" s="2" customFormat="1" ht="12" hidden="1" x14ac:dyDescent="0.2">
      <c r="A261" s="67"/>
      <c r="B261" s="58">
        <v>0</v>
      </c>
      <c r="C261" s="48">
        <v>1</v>
      </c>
      <c r="D261" s="64">
        <v>0</v>
      </c>
      <c r="E261" s="60">
        <v>0</v>
      </c>
      <c r="F261" s="61">
        <v>0</v>
      </c>
      <c r="G261" s="83">
        <f t="shared" si="10"/>
        <v>0</v>
      </c>
    </row>
    <row r="262" spans="1:7" s="2" customFormat="1" ht="12" hidden="1" x14ac:dyDescent="0.2">
      <c r="A262" s="67"/>
      <c r="B262" s="58">
        <v>0</v>
      </c>
      <c r="C262" s="48">
        <v>1</v>
      </c>
      <c r="D262" s="64">
        <v>0</v>
      </c>
      <c r="E262" s="60">
        <v>0</v>
      </c>
      <c r="F262" s="61">
        <v>0</v>
      </c>
      <c r="G262" s="83">
        <f t="shared" si="10"/>
        <v>0</v>
      </c>
    </row>
    <row r="263" spans="1:7" s="2" customFormat="1" ht="12" hidden="1" x14ac:dyDescent="0.2">
      <c r="A263" s="67"/>
      <c r="B263" s="58" t="s">
        <v>206</v>
      </c>
      <c r="C263" s="48">
        <v>1</v>
      </c>
      <c r="D263" s="64">
        <v>0</v>
      </c>
      <c r="E263" s="60" t="s">
        <v>35</v>
      </c>
      <c r="F263" s="61">
        <v>405.64</v>
      </c>
      <c r="G263" s="83">
        <f t="shared" si="10"/>
        <v>0</v>
      </c>
    </row>
    <row r="264" spans="1:7" s="2" customFormat="1" ht="12" hidden="1" x14ac:dyDescent="0.2">
      <c r="A264" s="67"/>
      <c r="B264" s="58">
        <v>0</v>
      </c>
      <c r="C264" s="48">
        <v>1</v>
      </c>
      <c r="D264" s="64">
        <v>0</v>
      </c>
      <c r="E264" s="60">
        <v>0</v>
      </c>
      <c r="F264" s="61">
        <v>0</v>
      </c>
      <c r="G264" s="83">
        <f t="shared" si="10"/>
        <v>0</v>
      </c>
    </row>
    <row r="265" spans="1:7" s="2" customFormat="1" ht="12" hidden="1" x14ac:dyDescent="0.2">
      <c r="A265" s="67"/>
      <c r="B265" s="58" t="s">
        <v>207</v>
      </c>
      <c r="C265" s="48">
        <v>1</v>
      </c>
      <c r="D265" s="64">
        <v>0</v>
      </c>
      <c r="E265" s="60" t="s">
        <v>208</v>
      </c>
      <c r="F265" s="61">
        <v>0</v>
      </c>
      <c r="G265" s="83">
        <f t="shared" si="10"/>
        <v>0</v>
      </c>
    </row>
    <row r="266" spans="1:7" s="2" customFormat="1" ht="12" hidden="1" x14ac:dyDescent="0.2">
      <c r="A266" s="67"/>
      <c r="B266" s="58" t="s">
        <v>209</v>
      </c>
      <c r="C266" s="48">
        <v>1</v>
      </c>
      <c r="D266" s="64">
        <v>0</v>
      </c>
      <c r="E266" s="60" t="s">
        <v>35</v>
      </c>
      <c r="F266" s="61">
        <v>0</v>
      </c>
      <c r="G266" s="83">
        <f t="shared" si="10"/>
        <v>0</v>
      </c>
    </row>
    <row r="267" spans="1:7" s="2" customFormat="1" ht="12" hidden="1" x14ac:dyDescent="0.2">
      <c r="A267" s="67"/>
      <c r="B267" s="58" t="s">
        <v>82</v>
      </c>
      <c r="C267" s="48">
        <v>1</v>
      </c>
      <c r="D267" s="64">
        <v>0</v>
      </c>
      <c r="E267" s="60" t="s">
        <v>35</v>
      </c>
      <c r="F267" s="61">
        <v>489.13</v>
      </c>
      <c r="G267" s="83">
        <f t="shared" si="10"/>
        <v>0</v>
      </c>
    </row>
    <row r="268" spans="1:7" s="2" customFormat="1" ht="12" hidden="1" x14ac:dyDescent="0.2">
      <c r="A268" s="67"/>
      <c r="B268" s="58" t="s">
        <v>83</v>
      </c>
      <c r="C268" s="48">
        <v>1</v>
      </c>
      <c r="D268" s="64">
        <v>0</v>
      </c>
      <c r="E268" s="60" t="s">
        <v>35</v>
      </c>
      <c r="F268" s="61">
        <v>107.99</v>
      </c>
      <c r="G268" s="83">
        <f t="shared" si="10"/>
        <v>0</v>
      </c>
    </row>
    <row r="269" spans="1:7" s="2" customFormat="1" ht="12" hidden="1" x14ac:dyDescent="0.2">
      <c r="A269" s="67"/>
      <c r="B269" s="58" t="s">
        <v>84</v>
      </c>
      <c r="C269" s="48">
        <v>1</v>
      </c>
      <c r="D269" s="64">
        <v>0</v>
      </c>
      <c r="E269" s="60" t="s">
        <v>35</v>
      </c>
      <c r="F269" s="61">
        <v>49.57</v>
      </c>
      <c r="G269" s="83">
        <f t="shared" si="10"/>
        <v>0</v>
      </c>
    </row>
    <row r="270" spans="1:7" s="2" customFormat="1" ht="12" hidden="1" x14ac:dyDescent="0.2">
      <c r="A270" s="67"/>
      <c r="B270" s="58"/>
      <c r="C270" s="48">
        <v>1</v>
      </c>
      <c r="D270" s="62">
        <v>0</v>
      </c>
      <c r="E270" s="60">
        <v>0</v>
      </c>
      <c r="F270" s="61">
        <v>0</v>
      </c>
      <c r="G270" s="83">
        <f t="shared" si="10"/>
        <v>0</v>
      </c>
    </row>
    <row r="271" spans="1:7" s="2" customFormat="1" ht="12" customHeight="1" x14ac:dyDescent="0.2">
      <c r="A271" s="67"/>
      <c r="B271" s="65" t="s">
        <v>210</v>
      </c>
      <c r="C271" s="29"/>
      <c r="D271" s="62"/>
      <c r="E271" s="60"/>
      <c r="F271" s="61"/>
      <c r="G271" s="83"/>
    </row>
    <row r="272" spans="1:7" s="2" customFormat="1" ht="12" hidden="1" x14ac:dyDescent="0.2">
      <c r="A272" s="67"/>
      <c r="B272" s="58"/>
      <c r="C272" s="48"/>
      <c r="D272" s="62"/>
      <c r="E272" s="70"/>
      <c r="F272" s="61"/>
      <c r="G272" s="83"/>
    </row>
    <row r="273" spans="1:7" s="2" customFormat="1" ht="24" customHeight="1" x14ac:dyDescent="0.2">
      <c r="A273" s="67"/>
      <c r="B273" s="58" t="s">
        <v>211</v>
      </c>
      <c r="C273" s="48">
        <v>131</v>
      </c>
      <c r="D273" s="62">
        <v>181.2</v>
      </c>
      <c r="E273" s="70" t="s">
        <v>31</v>
      </c>
      <c r="F273" s="61">
        <v>0</v>
      </c>
      <c r="G273" s="146">
        <v>67147.509861648694</v>
      </c>
    </row>
    <row r="274" spans="1:7" s="2" customFormat="1" ht="24.75" customHeight="1" x14ac:dyDescent="0.2">
      <c r="A274" s="67"/>
      <c r="B274" s="58" t="s">
        <v>212</v>
      </c>
      <c r="C274" s="48">
        <v>76</v>
      </c>
      <c r="D274" s="62">
        <v>120.8</v>
      </c>
      <c r="E274" s="70" t="s">
        <v>31</v>
      </c>
      <c r="F274" s="61">
        <v>0</v>
      </c>
      <c r="G274" s="147"/>
    </row>
    <row r="275" spans="1:7" s="2" customFormat="1" ht="24" x14ac:dyDescent="0.2">
      <c r="A275" s="67"/>
      <c r="B275" s="58" t="s">
        <v>213</v>
      </c>
      <c r="C275" s="48">
        <v>12</v>
      </c>
      <c r="D275" s="62">
        <v>181.2</v>
      </c>
      <c r="E275" s="70" t="s">
        <v>31</v>
      </c>
      <c r="F275" s="61">
        <v>0</v>
      </c>
      <c r="G275" s="147"/>
    </row>
    <row r="276" spans="1:7" s="2" customFormat="1" ht="24" x14ac:dyDescent="0.2">
      <c r="A276" s="67"/>
      <c r="B276" s="58" t="s">
        <v>214</v>
      </c>
      <c r="C276" s="48">
        <v>12</v>
      </c>
      <c r="D276" s="62">
        <v>120.8</v>
      </c>
      <c r="E276" s="70" t="s">
        <v>31</v>
      </c>
      <c r="F276" s="61">
        <v>0</v>
      </c>
      <c r="G276" s="147"/>
    </row>
    <row r="277" spans="1:7" s="2" customFormat="1" ht="36" customHeight="1" x14ac:dyDescent="0.2">
      <c r="A277" s="67"/>
      <c r="B277" s="58" t="s">
        <v>215</v>
      </c>
      <c r="C277" s="48">
        <v>1</v>
      </c>
      <c r="D277" s="64">
        <v>401</v>
      </c>
      <c r="E277" s="70" t="s">
        <v>31</v>
      </c>
      <c r="F277" s="61">
        <v>0</v>
      </c>
      <c r="G277" s="147"/>
    </row>
    <row r="278" spans="1:7" s="2" customFormat="1" ht="24" x14ac:dyDescent="0.2">
      <c r="A278" s="67"/>
      <c r="B278" s="58" t="s">
        <v>216</v>
      </c>
      <c r="C278" s="48">
        <v>1</v>
      </c>
      <c r="D278" s="64">
        <f>D95</f>
        <v>25</v>
      </c>
      <c r="E278" s="70" t="s">
        <v>31</v>
      </c>
      <c r="F278" s="61">
        <v>0</v>
      </c>
      <c r="G278" s="147"/>
    </row>
    <row r="279" spans="1:7" s="2" customFormat="1" ht="12" x14ac:dyDescent="0.2">
      <c r="A279" s="67"/>
      <c r="B279" s="58" t="s">
        <v>217</v>
      </c>
      <c r="C279" s="48">
        <v>12</v>
      </c>
      <c r="D279" s="71">
        <v>19.2</v>
      </c>
      <c r="E279" s="70" t="s">
        <v>31</v>
      </c>
      <c r="F279" s="61">
        <v>0</v>
      </c>
      <c r="G279" s="147"/>
    </row>
    <row r="280" spans="1:7" s="2" customFormat="1" ht="12" x14ac:dyDescent="0.2">
      <c r="A280" s="67"/>
      <c r="B280" s="58" t="s">
        <v>218</v>
      </c>
      <c r="C280" s="48">
        <v>1</v>
      </c>
      <c r="D280" s="64">
        <v>117.00000000000001</v>
      </c>
      <c r="E280" s="70" t="s">
        <v>31</v>
      </c>
      <c r="F280" s="61">
        <v>0</v>
      </c>
      <c r="G280" s="148"/>
    </row>
    <row r="281" spans="1:7" s="2" customFormat="1" ht="12" hidden="1" customHeight="1" x14ac:dyDescent="0.2">
      <c r="A281" s="67"/>
      <c r="B281" s="58">
        <v>0</v>
      </c>
      <c r="C281" s="48"/>
      <c r="D281" s="62">
        <v>0</v>
      </c>
      <c r="E281" s="60"/>
      <c r="F281" s="61">
        <v>0</v>
      </c>
      <c r="G281" s="83">
        <f t="shared" ref="G281" si="11">ROUND(C281*D281*F281,2)</f>
        <v>0</v>
      </c>
    </row>
    <row r="282" spans="1:7" s="2" customFormat="1" ht="12" x14ac:dyDescent="0.2">
      <c r="A282" s="67"/>
      <c r="B282" s="65" t="s">
        <v>219</v>
      </c>
      <c r="C282" s="48">
        <v>0</v>
      </c>
      <c r="D282" s="62"/>
      <c r="E282" s="60"/>
      <c r="F282" s="61"/>
      <c r="G282" s="83"/>
    </row>
    <row r="283" spans="1:7" s="2" customFormat="1" ht="12" hidden="1" x14ac:dyDescent="0.2">
      <c r="A283" s="67"/>
      <c r="B283" s="65">
        <v>0</v>
      </c>
      <c r="C283" s="48">
        <v>0</v>
      </c>
      <c r="D283" s="62"/>
      <c r="E283" s="60"/>
      <c r="F283" s="61"/>
      <c r="G283" s="83"/>
    </row>
    <row r="284" spans="1:7" s="2" customFormat="1" ht="13.5" customHeight="1" x14ac:dyDescent="0.2">
      <c r="A284" s="67"/>
      <c r="B284" s="58" t="s">
        <v>220</v>
      </c>
      <c r="C284" s="48">
        <v>22</v>
      </c>
      <c r="D284" s="62">
        <v>797</v>
      </c>
      <c r="E284" s="60" t="s">
        <v>31</v>
      </c>
      <c r="F284" s="61">
        <v>5.38</v>
      </c>
      <c r="G284" s="83">
        <f t="shared" ref="G284:G305" si="12">ROUND(C284*D284*F284,2)</f>
        <v>94332.92</v>
      </c>
    </row>
    <row r="285" spans="1:7" s="2" customFormat="1" ht="12" hidden="1" x14ac:dyDescent="0.2">
      <c r="A285" s="67"/>
      <c r="B285" s="58" t="s">
        <v>221</v>
      </c>
      <c r="C285" s="48">
        <v>0</v>
      </c>
      <c r="D285" s="62">
        <v>0</v>
      </c>
      <c r="E285" s="60" t="s">
        <v>31</v>
      </c>
      <c r="F285" s="61">
        <v>21.5</v>
      </c>
      <c r="G285" s="83">
        <f t="shared" si="12"/>
        <v>0</v>
      </c>
    </row>
    <row r="286" spans="1:7" s="2" customFormat="1" ht="12" hidden="1" x14ac:dyDescent="0.2">
      <c r="A286" s="67"/>
      <c r="B286" s="58" t="s">
        <v>222</v>
      </c>
      <c r="C286" s="48">
        <v>0</v>
      </c>
      <c r="D286" s="62">
        <v>0</v>
      </c>
      <c r="E286" s="60" t="s">
        <v>31</v>
      </c>
      <c r="F286" s="61">
        <v>0</v>
      </c>
      <c r="G286" s="83">
        <f t="shared" si="12"/>
        <v>0</v>
      </c>
    </row>
    <row r="287" spans="1:7" s="2" customFormat="1" ht="24" x14ac:dyDescent="0.2">
      <c r="A287" s="67"/>
      <c r="B287" s="58" t="s">
        <v>223</v>
      </c>
      <c r="C287" s="48">
        <v>4</v>
      </c>
      <c r="D287" s="62">
        <v>13.05</v>
      </c>
      <c r="E287" s="60" t="s">
        <v>31</v>
      </c>
      <c r="F287" s="61">
        <v>3.32</v>
      </c>
      <c r="G287" s="83">
        <f t="shared" si="12"/>
        <v>173.3</v>
      </c>
    </row>
    <row r="288" spans="1:7" s="2" customFormat="1" ht="24" hidden="1" x14ac:dyDescent="0.2">
      <c r="A288" s="67"/>
      <c r="B288" s="58" t="s">
        <v>224</v>
      </c>
      <c r="C288" s="48">
        <v>0</v>
      </c>
      <c r="D288" s="62">
        <v>0</v>
      </c>
      <c r="E288" s="60" t="s">
        <v>225</v>
      </c>
      <c r="F288" s="61">
        <v>0</v>
      </c>
      <c r="G288" s="83">
        <f t="shared" si="12"/>
        <v>0</v>
      </c>
    </row>
    <row r="289" spans="1:7" s="2" customFormat="1" ht="12" hidden="1" x14ac:dyDescent="0.2">
      <c r="A289" s="67"/>
      <c r="B289" s="58" t="s">
        <v>226</v>
      </c>
      <c r="C289" s="48">
        <v>3</v>
      </c>
      <c r="D289" s="71">
        <v>45</v>
      </c>
      <c r="E289" s="60" t="s">
        <v>31</v>
      </c>
      <c r="F289" s="61">
        <v>5.33</v>
      </c>
      <c r="G289" s="83">
        <f t="shared" si="12"/>
        <v>719.55</v>
      </c>
    </row>
    <row r="290" spans="1:7" s="2" customFormat="1" ht="12" hidden="1" x14ac:dyDescent="0.2">
      <c r="A290" s="67"/>
      <c r="B290" s="58" t="s">
        <v>227</v>
      </c>
      <c r="C290" s="48">
        <v>0</v>
      </c>
      <c r="D290" s="62">
        <v>0</v>
      </c>
      <c r="E290" s="60" t="s">
        <v>31</v>
      </c>
      <c r="F290" s="61">
        <v>37.159999999999997</v>
      </c>
      <c r="G290" s="83">
        <f t="shared" si="12"/>
        <v>0</v>
      </c>
    </row>
    <row r="291" spans="1:7" s="2" customFormat="1" ht="12" x14ac:dyDescent="0.2">
      <c r="A291" s="67"/>
      <c r="B291" s="58" t="s">
        <v>228</v>
      </c>
      <c r="C291" s="48">
        <v>24</v>
      </c>
      <c r="D291" s="71">
        <v>36</v>
      </c>
      <c r="E291" s="60" t="s">
        <v>31</v>
      </c>
      <c r="F291" s="61">
        <v>7.23</v>
      </c>
      <c r="G291" s="83">
        <f t="shared" si="12"/>
        <v>6246.72</v>
      </c>
    </row>
    <row r="292" spans="1:7" s="2" customFormat="1" ht="12" x14ac:dyDescent="0.2">
      <c r="A292" s="67"/>
      <c r="B292" s="58" t="s">
        <v>229</v>
      </c>
      <c r="C292" s="48">
        <v>41</v>
      </c>
      <c r="D292" s="71">
        <v>36</v>
      </c>
      <c r="E292" s="60" t="s">
        <v>31</v>
      </c>
      <c r="F292" s="61">
        <v>1.3378121025259242</v>
      </c>
      <c r="G292" s="83">
        <f t="shared" si="12"/>
        <v>1974.61</v>
      </c>
    </row>
    <row r="293" spans="1:7" s="2" customFormat="1" ht="12" x14ac:dyDescent="0.2">
      <c r="A293" s="67"/>
      <c r="B293" s="58" t="s">
        <v>230</v>
      </c>
      <c r="C293" s="48">
        <v>13</v>
      </c>
      <c r="D293" s="71">
        <v>1305</v>
      </c>
      <c r="E293" s="60" t="s">
        <v>31</v>
      </c>
      <c r="F293" s="61">
        <v>0.67</v>
      </c>
      <c r="G293" s="83">
        <f t="shared" si="12"/>
        <v>11366.55</v>
      </c>
    </row>
    <row r="294" spans="1:7" s="2" customFormat="1" ht="12" x14ac:dyDescent="0.2">
      <c r="A294" s="67"/>
      <c r="B294" s="58" t="s">
        <v>231</v>
      </c>
      <c r="C294" s="48">
        <v>65</v>
      </c>
      <c r="D294" s="71">
        <v>4</v>
      </c>
      <c r="E294" s="60" t="s">
        <v>35</v>
      </c>
      <c r="F294" s="61">
        <v>25.68</v>
      </c>
      <c r="G294" s="83">
        <f t="shared" si="12"/>
        <v>6676.8</v>
      </c>
    </row>
    <row r="295" spans="1:7" s="2" customFormat="1" ht="12" hidden="1" x14ac:dyDescent="0.2">
      <c r="A295" s="67"/>
      <c r="B295" s="58"/>
      <c r="C295" s="48">
        <v>0</v>
      </c>
      <c r="D295" s="71">
        <v>7.4</v>
      </c>
      <c r="E295" s="60"/>
      <c r="F295" s="61"/>
      <c r="G295" s="83">
        <f t="shared" si="12"/>
        <v>0</v>
      </c>
    </row>
    <row r="296" spans="1:7" s="2" customFormat="1" ht="12" hidden="1" x14ac:dyDescent="0.2">
      <c r="A296" s="67"/>
      <c r="B296" s="65" t="s">
        <v>232</v>
      </c>
      <c r="C296" s="48">
        <v>0</v>
      </c>
      <c r="D296" s="64">
        <v>1</v>
      </c>
      <c r="E296" s="60" t="s">
        <v>113</v>
      </c>
      <c r="F296" s="61"/>
      <c r="G296" s="83">
        <v>0</v>
      </c>
    </row>
    <row r="297" spans="1:7" s="2" customFormat="1" ht="12" x14ac:dyDescent="0.2">
      <c r="A297" s="67"/>
      <c r="B297" s="65" t="s">
        <v>233</v>
      </c>
      <c r="C297" s="48">
        <v>0</v>
      </c>
      <c r="D297" s="62">
        <v>0</v>
      </c>
      <c r="E297" s="60"/>
      <c r="F297" s="61">
        <v>0</v>
      </c>
      <c r="G297" s="83">
        <f t="shared" si="12"/>
        <v>0</v>
      </c>
    </row>
    <row r="298" spans="1:7" s="2" customFormat="1" ht="12" x14ac:dyDescent="0.2">
      <c r="A298" s="67"/>
      <c r="B298" s="58" t="s">
        <v>234</v>
      </c>
      <c r="C298" s="48">
        <v>32</v>
      </c>
      <c r="D298" s="64">
        <v>1305</v>
      </c>
      <c r="E298" s="60" t="s">
        <v>31</v>
      </c>
      <c r="F298" s="61">
        <v>0.7</v>
      </c>
      <c r="G298" s="83">
        <f t="shared" si="12"/>
        <v>29232</v>
      </c>
    </row>
    <row r="299" spans="1:7" s="2" customFormat="1" ht="12" hidden="1" x14ac:dyDescent="0.2">
      <c r="A299" s="67"/>
      <c r="B299" s="58" t="s">
        <v>235</v>
      </c>
      <c r="C299" s="48">
        <v>3</v>
      </c>
      <c r="D299" s="64">
        <v>122</v>
      </c>
      <c r="E299" s="60" t="s">
        <v>31</v>
      </c>
      <c r="F299" s="61">
        <v>19.39</v>
      </c>
      <c r="G299" s="83">
        <f t="shared" si="12"/>
        <v>7096.74</v>
      </c>
    </row>
    <row r="300" spans="1:7" s="2" customFormat="1" ht="12" x14ac:dyDescent="0.2">
      <c r="A300" s="67"/>
      <c r="B300" s="58" t="s">
        <v>236</v>
      </c>
      <c r="C300" s="48">
        <v>25</v>
      </c>
      <c r="D300" s="64">
        <v>1491.2</v>
      </c>
      <c r="E300" s="60" t="s">
        <v>31</v>
      </c>
      <c r="F300" s="61">
        <v>0.68</v>
      </c>
      <c r="G300" s="83">
        <f t="shared" si="12"/>
        <v>25350.400000000001</v>
      </c>
    </row>
    <row r="301" spans="1:7" s="2" customFormat="1" ht="24" x14ac:dyDescent="0.2">
      <c r="A301" s="67"/>
      <c r="B301" s="58" t="s">
        <v>237</v>
      </c>
      <c r="C301" s="48">
        <v>1</v>
      </c>
      <c r="D301" s="64">
        <v>1491.2</v>
      </c>
      <c r="E301" s="60" t="s">
        <v>31</v>
      </c>
      <c r="F301" s="61">
        <v>6.19</v>
      </c>
      <c r="G301" s="83">
        <f t="shared" si="12"/>
        <v>9230.5300000000007</v>
      </c>
    </row>
    <row r="302" spans="1:7" s="2" customFormat="1" ht="12" x14ac:dyDescent="0.2">
      <c r="A302" s="67"/>
      <c r="B302" s="58" t="s">
        <v>238</v>
      </c>
      <c r="C302" s="48">
        <v>2</v>
      </c>
      <c r="D302" s="64">
        <v>1491.2</v>
      </c>
      <c r="E302" s="60" t="s">
        <v>31</v>
      </c>
      <c r="F302" s="61">
        <v>1.06</v>
      </c>
      <c r="G302" s="83">
        <f t="shared" si="12"/>
        <v>3161.34</v>
      </c>
    </row>
    <row r="303" spans="1:7" s="10" customFormat="1" ht="12" hidden="1" x14ac:dyDescent="0.2">
      <c r="A303" s="72"/>
      <c r="B303" s="73" t="s">
        <v>239</v>
      </c>
      <c r="C303" s="74">
        <v>1</v>
      </c>
      <c r="D303" s="75">
        <v>0</v>
      </c>
      <c r="E303" s="76" t="s">
        <v>31</v>
      </c>
      <c r="F303" s="77">
        <v>0</v>
      </c>
      <c r="G303" s="106">
        <f t="shared" si="12"/>
        <v>0</v>
      </c>
    </row>
    <row r="304" spans="1:7" s="2" customFormat="1" ht="12" x14ac:dyDescent="0.2">
      <c r="A304" s="67"/>
      <c r="B304" s="58" t="s">
        <v>229</v>
      </c>
      <c r="C304" s="48">
        <v>77</v>
      </c>
      <c r="D304" s="64">
        <v>36</v>
      </c>
      <c r="E304" s="60" t="s">
        <v>31</v>
      </c>
      <c r="F304" s="61">
        <v>1.34</v>
      </c>
      <c r="G304" s="83">
        <f t="shared" si="12"/>
        <v>3714.48</v>
      </c>
    </row>
    <row r="305" spans="1:7" s="2" customFormat="1" ht="12" hidden="1" x14ac:dyDescent="0.2">
      <c r="A305" s="67"/>
      <c r="B305" s="58">
        <v>0</v>
      </c>
      <c r="C305" s="48">
        <v>0</v>
      </c>
      <c r="D305" s="64">
        <v>0</v>
      </c>
      <c r="E305" s="60">
        <v>0</v>
      </c>
      <c r="F305" s="61">
        <v>0</v>
      </c>
      <c r="G305" s="83">
        <f t="shared" si="12"/>
        <v>0</v>
      </c>
    </row>
    <row r="306" spans="1:7" s="2" customFormat="1" ht="12" x14ac:dyDescent="0.2">
      <c r="A306" s="67"/>
      <c r="B306" s="58" t="s">
        <v>231</v>
      </c>
      <c r="C306" s="48">
        <v>77</v>
      </c>
      <c r="D306" s="64">
        <v>4</v>
      </c>
      <c r="E306" s="60" t="s">
        <v>35</v>
      </c>
      <c r="F306" s="61">
        <v>25.68</v>
      </c>
      <c r="G306" s="83">
        <f>ROUND(C306*D306*F306,2)</f>
        <v>7909.44</v>
      </c>
    </row>
    <row r="307" spans="1:7" s="2" customFormat="1" ht="12" hidden="1" x14ac:dyDescent="0.2">
      <c r="A307" s="67"/>
      <c r="B307" s="58"/>
      <c r="C307" s="62"/>
      <c r="D307" s="64"/>
      <c r="E307" s="60"/>
      <c r="F307" s="61"/>
      <c r="G307" s="83"/>
    </row>
    <row r="308" spans="1:7" s="2" customFormat="1" ht="12" hidden="1" x14ac:dyDescent="0.2">
      <c r="A308" s="67"/>
      <c r="B308" s="65" t="s">
        <v>240</v>
      </c>
      <c r="C308" s="29"/>
      <c r="D308" s="64"/>
      <c r="E308" s="60"/>
      <c r="F308" s="61"/>
      <c r="G308" s="83"/>
    </row>
    <row r="309" spans="1:7" s="2" customFormat="1" ht="12" hidden="1" x14ac:dyDescent="0.2">
      <c r="A309" s="67"/>
      <c r="B309" s="58" t="s">
        <v>241</v>
      </c>
      <c r="C309" s="48">
        <v>1</v>
      </c>
      <c r="D309" s="64">
        <v>0</v>
      </c>
      <c r="E309" s="60" t="s">
        <v>35</v>
      </c>
      <c r="F309" s="61">
        <v>629.66999999999996</v>
      </c>
      <c r="G309" s="83">
        <f t="shared" ref="G309:G312" si="13">ROUND(C309*D309*F309,2)</f>
        <v>0</v>
      </c>
    </row>
    <row r="310" spans="1:7" s="2" customFormat="1" ht="12" hidden="1" x14ac:dyDescent="0.2">
      <c r="A310" s="67"/>
      <c r="B310" s="58" t="s">
        <v>53</v>
      </c>
      <c r="C310" s="48">
        <v>1</v>
      </c>
      <c r="D310" s="62">
        <v>0</v>
      </c>
      <c r="E310" s="60" t="s">
        <v>35</v>
      </c>
      <c r="F310" s="61">
        <v>72.349999999999994</v>
      </c>
      <c r="G310" s="83">
        <f t="shared" si="13"/>
        <v>0</v>
      </c>
    </row>
    <row r="311" spans="1:7" s="2" customFormat="1" ht="12" hidden="1" x14ac:dyDescent="0.2">
      <c r="A311" s="67"/>
      <c r="B311" s="58" t="s">
        <v>242</v>
      </c>
      <c r="C311" s="48">
        <v>1</v>
      </c>
      <c r="D311" s="62">
        <v>0</v>
      </c>
      <c r="E311" s="60" t="s">
        <v>225</v>
      </c>
      <c r="F311" s="61">
        <v>560.6</v>
      </c>
      <c r="G311" s="83">
        <f t="shared" si="13"/>
        <v>0</v>
      </c>
    </row>
    <row r="312" spans="1:7" s="82" customFormat="1" ht="12" x14ac:dyDescent="0.2">
      <c r="A312" s="78"/>
      <c r="B312" s="79" t="s">
        <v>114</v>
      </c>
      <c r="C312" s="80"/>
      <c r="D312" s="81"/>
      <c r="E312" s="76"/>
      <c r="F312" s="77"/>
      <c r="G312" s="83">
        <f t="shared" si="13"/>
        <v>0</v>
      </c>
    </row>
    <row r="313" spans="1:7" s="2" customFormat="1" ht="12" x14ac:dyDescent="0.2">
      <c r="A313" s="67"/>
      <c r="B313" s="58" t="s">
        <v>150</v>
      </c>
      <c r="C313" s="48">
        <v>1</v>
      </c>
      <c r="D313" s="64">
        <v>15.819999999999999</v>
      </c>
      <c r="E313" s="60" t="s">
        <v>31</v>
      </c>
      <c r="F313" s="61">
        <v>412.40328697850828</v>
      </c>
      <c r="G313" s="83">
        <v>6524.22</v>
      </c>
    </row>
    <row r="314" spans="1:7" s="2" customFormat="1" ht="12" x14ac:dyDescent="0.2">
      <c r="A314" s="67"/>
      <c r="B314" s="58" t="s">
        <v>151</v>
      </c>
      <c r="C314" s="48">
        <v>1</v>
      </c>
      <c r="D314" s="64">
        <v>168</v>
      </c>
      <c r="E314" s="60" t="s">
        <v>31</v>
      </c>
      <c r="F314" s="61">
        <v>615.97392857142859</v>
      </c>
      <c r="G314" s="83">
        <v>103483.62</v>
      </c>
    </row>
    <row r="315" spans="1:7" s="2" customFormat="1" ht="12" x14ac:dyDescent="0.2">
      <c r="A315" s="67"/>
      <c r="B315" s="58" t="s">
        <v>152</v>
      </c>
      <c r="C315" s="48">
        <v>1</v>
      </c>
      <c r="D315" s="64">
        <v>1</v>
      </c>
      <c r="E315" s="60" t="s">
        <v>153</v>
      </c>
      <c r="F315" s="61">
        <v>142441.32999999999</v>
      </c>
      <c r="G315" s="83">
        <v>142441.32999999999</v>
      </c>
    </row>
    <row r="316" spans="1:7" s="2" customFormat="1" ht="12" x14ac:dyDescent="0.2">
      <c r="A316" s="67"/>
      <c r="B316" s="58" t="s">
        <v>154</v>
      </c>
      <c r="C316" s="48">
        <v>1</v>
      </c>
      <c r="D316" s="64">
        <v>1</v>
      </c>
      <c r="E316" s="60" t="s">
        <v>153</v>
      </c>
      <c r="F316" s="61">
        <v>3587.14</v>
      </c>
      <c r="G316" s="83">
        <v>3587.14</v>
      </c>
    </row>
    <row r="317" spans="1:7" s="2" customFormat="1" ht="12" x14ac:dyDescent="0.2">
      <c r="A317" s="67"/>
      <c r="B317" s="58" t="s">
        <v>155</v>
      </c>
      <c r="C317" s="48">
        <v>1</v>
      </c>
      <c r="D317" s="64">
        <v>5</v>
      </c>
      <c r="E317" s="60" t="s">
        <v>156</v>
      </c>
      <c r="F317" s="61">
        <v>2589.9880000000003</v>
      </c>
      <c r="G317" s="83">
        <v>12949.940000000002</v>
      </c>
    </row>
    <row r="318" spans="1:7" s="2" customFormat="1" ht="12" hidden="1" x14ac:dyDescent="0.2">
      <c r="A318" s="67"/>
      <c r="B318" s="58"/>
      <c r="C318" s="64"/>
      <c r="D318" s="60"/>
      <c r="E318" s="61"/>
      <c r="F318" s="83"/>
      <c r="G318" s="83"/>
    </row>
    <row r="319" spans="1:7" s="2" customFormat="1" ht="12" hidden="1" x14ac:dyDescent="0.2">
      <c r="A319" s="67"/>
      <c r="B319" s="58"/>
      <c r="C319" s="64"/>
      <c r="D319" s="60"/>
      <c r="E319" s="61"/>
      <c r="F319" s="83"/>
      <c r="G319" s="83"/>
    </row>
    <row r="320" spans="1:7" s="2" customFormat="1" ht="12" hidden="1" x14ac:dyDescent="0.2">
      <c r="A320" s="67"/>
      <c r="B320" s="58"/>
      <c r="C320" s="48"/>
      <c r="D320" s="62"/>
      <c r="E320" s="60"/>
      <c r="F320" s="61"/>
      <c r="G320" s="83"/>
    </row>
    <row r="321" spans="1:7" s="2" customFormat="1" ht="12" hidden="1" x14ac:dyDescent="0.2">
      <c r="A321" s="67"/>
      <c r="B321" s="58"/>
      <c r="C321" s="48"/>
      <c r="D321" s="62"/>
      <c r="E321" s="60"/>
      <c r="F321" s="61"/>
      <c r="G321" s="83"/>
    </row>
    <row r="322" spans="1:7" s="2" customFormat="1" ht="12" hidden="1" x14ac:dyDescent="0.2">
      <c r="A322" s="67"/>
      <c r="B322" s="58"/>
      <c r="C322" s="48"/>
      <c r="D322" s="62"/>
      <c r="E322" s="60"/>
      <c r="F322" s="61"/>
      <c r="G322" s="83"/>
    </row>
    <row r="323" spans="1:7" s="2" customFormat="1" ht="12" hidden="1" x14ac:dyDescent="0.2">
      <c r="A323" s="67"/>
      <c r="B323" s="58"/>
      <c r="C323" s="48"/>
      <c r="D323" s="62"/>
      <c r="E323" s="60"/>
      <c r="F323" s="61"/>
      <c r="G323" s="83"/>
    </row>
    <row r="324" spans="1:7" s="82" customFormat="1" ht="12" x14ac:dyDescent="0.2">
      <c r="A324" s="78"/>
      <c r="B324" s="79" t="s">
        <v>115</v>
      </c>
      <c r="C324" s="80"/>
      <c r="D324" s="81"/>
      <c r="E324" s="76"/>
      <c r="F324" s="77"/>
      <c r="G324" s="106"/>
    </row>
    <row r="325" spans="1:7" s="2" customFormat="1" ht="12" x14ac:dyDescent="0.2">
      <c r="A325" s="67"/>
      <c r="B325" s="58" t="s">
        <v>160</v>
      </c>
      <c r="C325" s="64">
        <v>1</v>
      </c>
      <c r="D325" s="60">
        <v>3</v>
      </c>
      <c r="E325" s="61" t="s">
        <v>35</v>
      </c>
      <c r="F325" s="83">
        <v>443.82333333333332</v>
      </c>
      <c r="G325" s="83">
        <v>1331.47</v>
      </c>
    </row>
    <row r="326" spans="1:7" s="2" customFormat="1" ht="12" x14ac:dyDescent="0.2">
      <c r="A326" s="67"/>
      <c r="B326" s="58" t="s">
        <v>157</v>
      </c>
      <c r="C326" s="64">
        <v>1</v>
      </c>
      <c r="D326" s="60">
        <v>2</v>
      </c>
      <c r="E326" s="61" t="s">
        <v>156</v>
      </c>
      <c r="F326" s="83">
        <v>164.6</v>
      </c>
      <c r="G326" s="83">
        <v>329.2</v>
      </c>
    </row>
    <row r="327" spans="1:7" s="2" customFormat="1" ht="12" x14ac:dyDescent="0.2">
      <c r="A327" s="67"/>
      <c r="B327" s="58" t="s">
        <v>158</v>
      </c>
      <c r="C327" s="64">
        <v>1</v>
      </c>
      <c r="D327" s="60">
        <v>1</v>
      </c>
      <c r="E327" s="61" t="s">
        <v>156</v>
      </c>
      <c r="F327" s="83">
        <v>212.24699999999999</v>
      </c>
      <c r="G327" s="83">
        <v>212.24699999999999</v>
      </c>
    </row>
    <row r="328" spans="1:7" s="2" customFormat="1" ht="12" x14ac:dyDescent="0.2">
      <c r="A328" s="67"/>
      <c r="B328" s="58" t="s">
        <v>159</v>
      </c>
      <c r="C328" s="64">
        <v>1</v>
      </c>
      <c r="D328" s="60">
        <v>1</v>
      </c>
      <c r="E328" s="61" t="s">
        <v>35</v>
      </c>
      <c r="F328" s="83">
        <v>380.55</v>
      </c>
      <c r="G328" s="83">
        <v>380.55</v>
      </c>
    </row>
    <row r="329" spans="1:7" s="2" customFormat="1" ht="12" hidden="1" x14ac:dyDescent="0.2">
      <c r="A329" s="67"/>
      <c r="B329" s="58"/>
      <c r="C329" s="64"/>
      <c r="D329" s="60"/>
      <c r="E329" s="61"/>
      <c r="F329" s="83"/>
      <c r="G329" s="83"/>
    </row>
    <row r="330" spans="1:7" s="82" customFormat="1" ht="12" hidden="1" x14ac:dyDescent="0.2">
      <c r="A330" s="78"/>
      <c r="B330" s="58"/>
      <c r="C330" s="64"/>
      <c r="D330" s="60"/>
      <c r="E330" s="61"/>
      <c r="F330" s="83"/>
      <c r="G330" s="83"/>
    </row>
    <row r="331" spans="1:7" s="82" customFormat="1" ht="12" hidden="1" x14ac:dyDescent="0.2">
      <c r="A331" s="78"/>
      <c r="B331" s="58"/>
      <c r="C331" s="64"/>
      <c r="D331" s="60"/>
      <c r="E331" s="61"/>
      <c r="F331" s="83"/>
      <c r="G331" s="83"/>
    </row>
    <row r="332" spans="1:7" s="82" customFormat="1" ht="12" hidden="1" x14ac:dyDescent="0.2">
      <c r="A332" s="78"/>
      <c r="B332" s="58"/>
      <c r="C332" s="64"/>
      <c r="D332" s="60"/>
      <c r="E332" s="61"/>
      <c r="F332" s="83"/>
      <c r="G332" s="83"/>
    </row>
    <row r="333" spans="1:7" s="82" customFormat="1" ht="12" hidden="1" x14ac:dyDescent="0.2">
      <c r="A333" s="78"/>
      <c r="B333" s="58"/>
      <c r="C333" s="48"/>
      <c r="D333" s="64"/>
      <c r="E333" s="60"/>
      <c r="F333" s="61"/>
      <c r="G333" s="83"/>
    </row>
    <row r="334" spans="1:7" s="82" customFormat="1" ht="12" hidden="1" x14ac:dyDescent="0.2">
      <c r="A334" s="78"/>
      <c r="B334" s="58"/>
      <c r="C334" s="48"/>
      <c r="D334" s="64"/>
      <c r="E334" s="60"/>
      <c r="F334" s="61"/>
      <c r="G334" s="83"/>
    </row>
    <row r="335" spans="1:7" s="82" customFormat="1" ht="12" hidden="1" x14ac:dyDescent="0.2">
      <c r="A335" s="78"/>
      <c r="B335" s="58"/>
      <c r="C335" s="48"/>
      <c r="D335" s="64"/>
      <c r="E335" s="60"/>
      <c r="F335" s="61"/>
      <c r="G335" s="83"/>
    </row>
    <row r="336" spans="1:7" s="82" customFormat="1" ht="12" x14ac:dyDescent="0.2">
      <c r="A336" s="78"/>
      <c r="B336" s="79" t="s">
        <v>116</v>
      </c>
      <c r="C336" s="80"/>
      <c r="D336" s="75"/>
      <c r="E336" s="76"/>
      <c r="F336" s="77"/>
      <c r="G336" s="106"/>
    </row>
    <row r="337" spans="1:7" s="2" customFormat="1" ht="24" x14ac:dyDescent="0.2">
      <c r="A337" s="67"/>
      <c r="B337" s="58" t="s">
        <v>117</v>
      </c>
      <c r="C337" s="48">
        <v>7</v>
      </c>
      <c r="D337" s="29">
        <f>D144</f>
        <v>3353.18</v>
      </c>
      <c r="E337" s="48" t="s">
        <v>109</v>
      </c>
      <c r="F337" s="28">
        <v>1.35</v>
      </c>
      <c r="G337" s="83">
        <f>D337*F337*C337</f>
        <v>31687.550999999999</v>
      </c>
    </row>
    <row r="338" spans="1:7" s="82" customFormat="1" ht="12" x14ac:dyDescent="0.2">
      <c r="A338" s="78"/>
      <c r="B338" s="79" t="s">
        <v>118</v>
      </c>
      <c r="C338" s="74"/>
      <c r="D338" s="80"/>
      <c r="E338" s="80"/>
      <c r="F338" s="84"/>
      <c r="G338" s="107"/>
    </row>
    <row r="339" spans="1:7" s="2" customFormat="1" ht="24" x14ac:dyDescent="0.2">
      <c r="A339" s="67"/>
      <c r="B339" s="58" t="s">
        <v>119</v>
      </c>
      <c r="C339" s="48">
        <f>C337</f>
        <v>7</v>
      </c>
      <c r="D339" s="29">
        <f>D337</f>
        <v>3353.18</v>
      </c>
      <c r="E339" s="48" t="s">
        <v>109</v>
      </c>
      <c r="F339" s="28">
        <v>2.91</v>
      </c>
      <c r="G339" s="83">
        <f>D339*F339*C339</f>
        <v>68304.276599999997</v>
      </c>
    </row>
    <row r="340" spans="1:7" s="2" customFormat="1" ht="12" x14ac:dyDescent="0.2">
      <c r="A340" s="16"/>
      <c r="B340" s="85"/>
      <c r="C340" s="29"/>
      <c r="D340" s="29"/>
      <c r="E340" s="86" t="s">
        <v>120</v>
      </c>
      <c r="G340" s="108">
        <f>SUM(G25:G339)</f>
        <v>1011772.8238135511</v>
      </c>
    </row>
    <row r="341" spans="1:7" s="2" customFormat="1" ht="12" x14ac:dyDescent="0.2">
      <c r="A341" s="16"/>
      <c r="B341" s="87"/>
      <c r="C341" s="68"/>
      <c r="D341" s="68"/>
      <c r="E341" s="68"/>
      <c r="F341" s="88"/>
      <c r="G341" s="109"/>
    </row>
    <row r="342" spans="1:7" s="2" customFormat="1" x14ac:dyDescent="0.2">
      <c r="A342" s="16"/>
      <c r="B342" s="87"/>
      <c r="C342" s="68"/>
      <c r="D342" s="68"/>
      <c r="E342" s="68"/>
      <c r="F342" s="88"/>
      <c r="G342" s="110" t="s">
        <v>121</v>
      </c>
    </row>
    <row r="343" spans="1:7" s="2" customFormat="1" ht="12" hidden="1" x14ac:dyDescent="0.2">
      <c r="A343" s="16"/>
      <c r="B343" s="87"/>
      <c r="C343" s="68"/>
      <c r="D343" s="68"/>
      <c r="E343" s="68"/>
      <c r="F343" s="88"/>
      <c r="G343" s="109"/>
    </row>
    <row r="344" spans="1:7" s="2" customFormat="1" ht="12" hidden="1" x14ac:dyDescent="0.2">
      <c r="A344" s="16"/>
      <c r="B344" s="87"/>
      <c r="C344" s="68"/>
      <c r="D344" s="68"/>
      <c r="E344" s="68"/>
      <c r="F344" s="88"/>
      <c r="G344" s="109"/>
    </row>
    <row r="345" spans="1:7" s="15" customFormat="1" hidden="1" x14ac:dyDescent="0.2">
      <c r="A345" s="89" t="s">
        <v>122</v>
      </c>
      <c r="C345" s="90"/>
      <c r="D345" s="90"/>
      <c r="E345" s="90"/>
      <c r="F345" s="90"/>
      <c r="G345" s="111"/>
    </row>
    <row r="346" spans="1:7" s="15" customFormat="1" hidden="1" x14ac:dyDescent="0.2">
      <c r="A346" s="89"/>
      <c r="B346" s="91" t="s">
        <v>123</v>
      </c>
      <c r="C346" s="92"/>
      <c r="D346" s="2"/>
      <c r="E346" s="2"/>
      <c r="F346" s="2"/>
      <c r="G346" s="10"/>
    </row>
    <row r="347" spans="1:7" s="15" customFormat="1" hidden="1" x14ac:dyDescent="0.2">
      <c r="B347" s="93" t="s">
        <v>124</v>
      </c>
      <c r="C347" s="2"/>
      <c r="D347" s="2"/>
      <c r="E347" s="2"/>
      <c r="F347" s="2"/>
      <c r="G347" s="10"/>
    </row>
    <row r="348" spans="1:7" s="15" customFormat="1" hidden="1" x14ac:dyDescent="0.2">
      <c r="A348" s="89" t="s">
        <v>125</v>
      </c>
      <c r="C348" s="2"/>
      <c r="D348" s="2"/>
      <c r="E348" s="2"/>
      <c r="F348" s="2"/>
      <c r="G348" s="10"/>
    </row>
    <row r="349" spans="1:7" s="15" customFormat="1" hidden="1" x14ac:dyDescent="0.2">
      <c r="A349" s="89" t="s">
        <v>126</v>
      </c>
      <c r="C349" s="2"/>
      <c r="D349" s="2"/>
      <c r="E349" s="2"/>
      <c r="F349" s="2"/>
      <c r="G349" s="10"/>
    </row>
    <row r="350" spans="1:7" s="15" customFormat="1" hidden="1" x14ac:dyDescent="0.2">
      <c r="A350" s="89" t="s">
        <v>127</v>
      </c>
      <c r="C350" s="2"/>
      <c r="D350" s="2"/>
      <c r="E350" s="2"/>
      <c r="F350" s="2"/>
      <c r="G350" s="10"/>
    </row>
    <row r="351" spans="1:7" s="15" customFormat="1" hidden="1" x14ac:dyDescent="0.2">
      <c r="B351" s="2"/>
      <c r="C351" s="2"/>
      <c r="D351" s="2"/>
      <c r="E351" s="2"/>
      <c r="F351" s="2"/>
      <c r="G351" s="10"/>
    </row>
    <row r="352" spans="1:7" s="15" customFormat="1" hidden="1" x14ac:dyDescent="0.2">
      <c r="B352" s="89" t="s">
        <v>128</v>
      </c>
      <c r="C352" s="2"/>
      <c r="D352" s="2"/>
      <c r="E352" s="2"/>
      <c r="F352" s="2"/>
      <c r="G352" s="10"/>
    </row>
    <row r="353" spans="1:7" s="15" customFormat="1" hidden="1" x14ac:dyDescent="0.2">
      <c r="B353" s="2"/>
      <c r="C353" s="2"/>
      <c r="D353" s="2"/>
      <c r="E353" s="2"/>
      <c r="F353" s="2"/>
      <c r="G353" s="10"/>
    </row>
    <row r="354" spans="1:7" s="15" customFormat="1" hidden="1" x14ac:dyDescent="0.2">
      <c r="B354" s="94" t="s">
        <v>129</v>
      </c>
      <c r="C354" s="95" t="s">
        <v>130</v>
      </c>
      <c r="D354" s="96"/>
      <c r="E354" s="97"/>
      <c r="F354" s="97"/>
      <c r="G354" s="8"/>
    </row>
    <row r="355" spans="1:7" s="15" customFormat="1" hidden="1" x14ac:dyDescent="0.2">
      <c r="C355" s="93" t="s">
        <v>131</v>
      </c>
      <c r="E355" s="160" t="s">
        <v>132</v>
      </c>
      <c r="F355" s="160"/>
      <c r="G355" s="8"/>
    </row>
    <row r="356" spans="1:7" s="15" customFormat="1" hidden="1" x14ac:dyDescent="0.2">
      <c r="B356" s="2"/>
      <c r="C356" s="2"/>
      <c r="D356" s="2"/>
      <c r="E356" s="2"/>
      <c r="F356" s="2"/>
      <c r="G356" s="10"/>
    </row>
    <row r="357" spans="1:7" s="15" customFormat="1" hidden="1" x14ac:dyDescent="0.2">
      <c r="B357" s="98" t="s">
        <v>133</v>
      </c>
      <c r="C357" s="161" t="s">
        <v>134</v>
      </c>
      <c r="D357" s="161"/>
      <c r="E357" s="97"/>
      <c r="F357" s="97"/>
      <c r="G357" s="10"/>
    </row>
    <row r="358" spans="1:7" s="15" customFormat="1" hidden="1" x14ac:dyDescent="0.2">
      <c r="C358" s="93" t="s">
        <v>131</v>
      </c>
      <c r="E358" s="160" t="s">
        <v>132</v>
      </c>
      <c r="F358" s="160"/>
      <c r="G358" s="10"/>
    </row>
    <row r="359" spans="1:7" s="15" customFormat="1" hidden="1" x14ac:dyDescent="0.2">
      <c r="B359" s="89" t="s">
        <v>135</v>
      </c>
      <c r="C359" s="2"/>
      <c r="D359" s="2"/>
      <c r="E359" s="2"/>
      <c r="F359" s="2"/>
      <c r="G359" s="10"/>
    </row>
    <row r="360" spans="1:7" s="15" customFormat="1" ht="26.25" hidden="1" customHeight="1" x14ac:dyDescent="0.2">
      <c r="A360" s="158" t="s">
        <v>136</v>
      </c>
      <c r="B360" s="158"/>
      <c r="C360" s="158"/>
      <c r="D360" s="158"/>
      <c r="E360" s="158"/>
      <c r="F360" s="158"/>
      <c r="G360" s="158"/>
    </row>
    <row r="361" spans="1:7" s="15" customFormat="1" ht="24.75" hidden="1" customHeight="1" x14ac:dyDescent="0.2">
      <c r="A361" s="162" t="s">
        <v>137</v>
      </c>
      <c r="B361" s="162"/>
      <c r="C361" s="162"/>
      <c r="D361" s="162"/>
      <c r="E361" s="162"/>
      <c r="F361" s="162"/>
      <c r="G361" s="162"/>
    </row>
    <row r="362" spans="1:7" s="15" customFormat="1" ht="24.75" hidden="1" customHeight="1" x14ac:dyDescent="0.2">
      <c r="A362" s="158" t="s">
        <v>138</v>
      </c>
      <c r="B362" s="158"/>
      <c r="C362" s="158"/>
      <c r="D362" s="158"/>
      <c r="E362" s="158"/>
      <c r="F362" s="158"/>
      <c r="G362" s="158"/>
    </row>
    <row r="363" spans="1:7" s="15" customFormat="1" ht="24.75" hidden="1" customHeight="1" x14ac:dyDescent="0.2">
      <c r="A363" s="158" t="s">
        <v>139</v>
      </c>
      <c r="B363" s="158"/>
      <c r="C363" s="158"/>
      <c r="D363" s="158"/>
      <c r="E363" s="158"/>
      <c r="F363" s="158"/>
      <c r="G363" s="158"/>
    </row>
    <row r="364" spans="1:7" s="15" customFormat="1" ht="24.75" hidden="1" customHeight="1" x14ac:dyDescent="0.2">
      <c r="A364" s="158" t="s">
        <v>140</v>
      </c>
      <c r="B364" s="158"/>
      <c r="C364" s="158"/>
      <c r="D364" s="158"/>
      <c r="E364" s="158"/>
      <c r="F364" s="158"/>
      <c r="G364" s="158"/>
    </row>
    <row r="365" spans="1:7" s="15" customFormat="1" ht="63.75" hidden="1" customHeight="1" x14ac:dyDescent="0.2">
      <c r="A365" s="159" t="s">
        <v>141</v>
      </c>
      <c r="B365" s="159"/>
      <c r="C365" s="159"/>
      <c r="D365" s="159"/>
      <c r="E365" s="159"/>
      <c r="F365" s="159"/>
      <c r="G365" s="159"/>
    </row>
    <row r="366" spans="1:7" s="15" customFormat="1" x14ac:dyDescent="0.2">
      <c r="G366" s="8"/>
    </row>
  </sheetData>
  <mergeCells count="27">
    <mergeCell ref="A363:G363"/>
    <mergeCell ref="A364:G364"/>
    <mergeCell ref="A365:G365"/>
    <mergeCell ref="E355:F355"/>
    <mergeCell ref="C357:D357"/>
    <mergeCell ref="E358:F358"/>
    <mergeCell ref="A360:G360"/>
    <mergeCell ref="A361:G361"/>
    <mergeCell ref="A362:G362"/>
    <mergeCell ref="G273:G280"/>
    <mergeCell ref="A15:G15"/>
    <mergeCell ref="A16:G16"/>
    <mergeCell ref="A17:G17"/>
    <mergeCell ref="A18:B18"/>
    <mergeCell ref="A20:G20"/>
    <mergeCell ref="B21:G21"/>
    <mergeCell ref="C23:D23"/>
    <mergeCell ref="B24:G24"/>
    <mergeCell ref="B43:F43"/>
    <mergeCell ref="B65:E65"/>
    <mergeCell ref="B147:G147"/>
    <mergeCell ref="A14:G14"/>
    <mergeCell ref="E1:G1"/>
    <mergeCell ref="B5:G5"/>
    <mergeCell ref="A11:G11"/>
    <mergeCell ref="A12:G12"/>
    <mergeCell ref="A13:G13"/>
  </mergeCells>
  <pageMargins left="0.94" right="0.15748031496062992" top="0.51181102362204722" bottom="0.27" header="0.31496062992125984" footer="0.38"/>
  <pageSetup paperSize="9" scale="94" fitToHeight="0" orientation="portrait" r:id="rId1"/>
  <headerFooter alignWithMargins="0"/>
  <rowBreaks count="1" manualBreakCount="1">
    <brk id="2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2.8</vt:lpstr>
      <vt:lpstr>Л12</vt:lpstr>
      <vt:lpstr>Л12!Область_печати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Балашова</dc:creator>
  <cp:lastModifiedBy>Кобякова</cp:lastModifiedBy>
  <cp:lastPrinted>2020-03-30T07:59:46Z</cp:lastPrinted>
  <dcterms:created xsi:type="dcterms:W3CDTF">2020-03-26T09:35:19Z</dcterms:created>
  <dcterms:modified xsi:type="dcterms:W3CDTF">2020-03-30T08:02:17Z</dcterms:modified>
</cp:coreProperties>
</file>